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SRV-FILE01\Users\Pandey.Divya\Desktop\Good Gaming\"/>
    </mc:Choice>
  </mc:AlternateContent>
  <xr:revisionPtr revIDLastSave="0" documentId="8_{8075A8E1-FD6D-41E7-96A5-9422AA099F6B}" xr6:coauthVersionLast="44" xr6:coauthVersionMax="44" xr10:uidLastSave="{00000000-0000-0000-0000-000000000000}"/>
  <bookViews>
    <workbookView xWindow="28680" yWindow="-120" windowWidth="29040" windowHeight="17640" tabRatio="797" xr2:uid="{00000000-000D-0000-FFFF-FFFF00000000}"/>
  </bookViews>
  <sheets>
    <sheet name="Income Statement" sheetId="2" r:id="rId1"/>
    <sheet name="Balance Sheet" sheetId="1" r:id="rId2"/>
    <sheet name="Cash Flows" sheetId="7" r:id="rId3"/>
    <sheet name="Shareholder Equity 2020 (2)" sheetId="14" r:id="rId4"/>
    <sheet name="Shareholder Equity 2020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2" i="14" l="1"/>
  <c r="AA21" i="14"/>
  <c r="S19" i="14"/>
  <c r="S24" i="14" s="1"/>
  <c r="K19" i="14"/>
  <c r="K24" i="14" s="1"/>
  <c r="C19" i="14"/>
  <c r="C24" i="14" s="1"/>
  <c r="AA17" i="14"/>
  <c r="Y15" i="14"/>
  <c r="Y19" i="14" s="1"/>
  <c r="Y24" i="14" s="1"/>
  <c r="W15" i="14"/>
  <c r="W19" i="14" s="1"/>
  <c r="W24" i="14" s="1"/>
  <c r="U15" i="14"/>
  <c r="U19" i="14" s="1"/>
  <c r="U24" i="14" s="1"/>
  <c r="S15" i="14"/>
  <c r="Q15" i="14"/>
  <c r="Q19" i="14" s="1"/>
  <c r="Q24" i="14" s="1"/>
  <c r="O15" i="14"/>
  <c r="O19" i="14" s="1"/>
  <c r="O24" i="14" s="1"/>
  <c r="M15" i="14"/>
  <c r="M19" i="14" s="1"/>
  <c r="M24" i="14" s="1"/>
  <c r="K15" i="14"/>
  <c r="I15" i="14"/>
  <c r="I19" i="14" s="1"/>
  <c r="I24" i="14" s="1"/>
  <c r="G15" i="14"/>
  <c r="G19" i="14" s="1"/>
  <c r="G24" i="14" s="1"/>
  <c r="E15" i="14"/>
  <c r="E19" i="14" s="1"/>
  <c r="E24" i="14" s="1"/>
  <c r="C15" i="14"/>
  <c r="AA13" i="14"/>
  <c r="AA12" i="14"/>
  <c r="AA10" i="14"/>
  <c r="AA15" i="14" s="1"/>
  <c r="AA19" i="14" s="1"/>
  <c r="AA24" i="14" l="1"/>
  <c r="E52" i="7"/>
  <c r="AA21" i="13"/>
  <c r="AA22" i="13"/>
  <c r="G42" i="1"/>
  <c r="G43" i="1"/>
  <c r="G18" i="1"/>
  <c r="G13" i="1"/>
  <c r="F9" i="2"/>
  <c r="B9" i="2"/>
  <c r="AA24" i="13" l="1"/>
  <c r="AA17" i="13"/>
  <c r="G15" i="7" l="1"/>
  <c r="Y15" i="13" l="1"/>
  <c r="Y19" i="13" s="1"/>
  <c r="Y24" i="13" s="1"/>
  <c r="W15" i="13"/>
  <c r="W19" i="13" s="1"/>
  <c r="W24" i="13" s="1"/>
  <c r="U15" i="13"/>
  <c r="U19" i="13" s="1"/>
  <c r="U24" i="13" s="1"/>
  <c r="S15" i="13"/>
  <c r="S19" i="13" s="1"/>
  <c r="S24" i="13" s="1"/>
  <c r="Q15" i="13"/>
  <c r="Q19" i="13" s="1"/>
  <c r="Q24" i="13" s="1"/>
  <c r="O15" i="13"/>
  <c r="O19" i="13" s="1"/>
  <c r="O24" i="13" s="1"/>
  <c r="M15" i="13"/>
  <c r="M19" i="13" s="1"/>
  <c r="M24" i="13" s="1"/>
  <c r="K15" i="13"/>
  <c r="K19" i="13" s="1"/>
  <c r="K24" i="13" s="1"/>
  <c r="I15" i="13"/>
  <c r="I19" i="13" s="1"/>
  <c r="I24" i="13" s="1"/>
  <c r="G15" i="13"/>
  <c r="G19" i="13" s="1"/>
  <c r="G24" i="13" s="1"/>
  <c r="E15" i="13"/>
  <c r="E19" i="13" s="1"/>
  <c r="E24" i="13" s="1"/>
  <c r="C15" i="13"/>
  <c r="C19" i="13" s="1"/>
  <c r="C24" i="13" s="1"/>
  <c r="AA13" i="13"/>
  <c r="AA12" i="13"/>
  <c r="AA10" i="13"/>
  <c r="AA15" i="13" l="1"/>
  <c r="AA19" i="13" s="1"/>
  <c r="E35" i="7"/>
  <c r="G37" i="7" l="1"/>
  <c r="E14" i="7" l="1"/>
  <c r="E15" i="7"/>
  <c r="E13" i="7"/>
  <c r="E41" i="7" l="1"/>
  <c r="G13" i="7"/>
  <c r="E19" i="7"/>
  <c r="E20" i="7"/>
  <c r="H23" i="2" l="1"/>
  <c r="F23" i="2"/>
  <c r="D23" i="2"/>
  <c r="B23" i="2"/>
  <c r="H14" i="2"/>
  <c r="F6" i="2"/>
  <c r="H6" i="2"/>
  <c r="H15" i="2" l="1"/>
  <c r="H25" i="2" s="1"/>
  <c r="F14" i="2"/>
  <c r="G9" i="7" l="1"/>
  <c r="H27" i="2"/>
  <c r="F15" i="2"/>
  <c r="F25" i="2" s="1"/>
  <c r="E9" i="7" l="1"/>
  <c r="F27" i="2"/>
  <c r="I44" i="1" l="1"/>
  <c r="E37" i="7" l="1"/>
  <c r="E30" i="7"/>
  <c r="G23" i="7"/>
  <c r="G30" i="7"/>
  <c r="G23" i="1"/>
  <c r="G44" i="1"/>
  <c r="B14" i="2"/>
  <c r="G10" i="1"/>
  <c r="G27" i="1"/>
  <c r="I23" i="1"/>
  <c r="I29" i="1" s="1"/>
  <c r="I45" i="1" s="1"/>
  <c r="I27" i="1"/>
  <c r="I10" i="1"/>
  <c r="I15" i="1" s="1"/>
  <c r="D14" i="2"/>
  <c r="B6" i="2"/>
  <c r="D6" i="2"/>
  <c r="G15" i="1" l="1"/>
  <c r="I50" i="1"/>
  <c r="D15" i="2"/>
  <c r="D25" i="2" s="1"/>
  <c r="D27" i="2" s="1"/>
  <c r="G29" i="1"/>
  <c r="G45" i="1" s="1"/>
  <c r="G39" i="7"/>
  <c r="G43" i="7" s="1"/>
  <c r="B15" i="2"/>
  <c r="B25" i="2" s="1"/>
  <c r="B27" i="2" l="1"/>
  <c r="E23" i="7"/>
  <c r="G50" i="1"/>
  <c r="E39" i="7" l="1"/>
  <c r="E43" i="7" s="1"/>
  <c r="E5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G13" authorId="0" shapeId="0" xr:uid="{13B284F1-7D03-4DD0-AF43-C6644A8D2984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Subtract Crypto assets
</t>
        </r>
      </text>
    </comment>
  </commentList>
</comments>
</file>

<file path=xl/sharedStrings.xml><?xml version="1.0" encoding="utf-8"?>
<sst xmlns="http://schemas.openxmlformats.org/spreadsheetml/2006/main" count="179" uniqueCount="125">
  <si>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</si>
  <si>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</si>
  <si>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</si>
  <si>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</si>
  <si>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</si>
  <si>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</si>
  <si>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</si>
  <si>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</si>
  <si>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</si>
  <si>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</si>
  <si>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</si>
  <si>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</si>
  <si>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</si>
  <si>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</si>
  <si>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</si>
  <si>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</si>
  <si>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</si>
  <si>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</si>
  <si>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</si>
  <si>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</si>
  <si>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</si>
  <si>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</si>
  <si>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</si>
  <si>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</si>
  <si>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</si>
  <si>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</si>
  <si>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</si>
  <si>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</si>
  <si>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</si>
  <si>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</si>
  <si>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</si>
  <si>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</si>
  <si>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</si>
  <si>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</si>
  <si>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</si>
  <si>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</si>
  <si>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</si>
  <si>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</si>
  <si>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</si>
  <si>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</si>
  <si>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</si>
  <si>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</si>
  <si>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</si>
  <si>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</si>
  <si>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</si>
  <si>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</si>
  <si>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</si>
  <si>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</si>
  <si>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</si>
  <si>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</si>
  <si>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</si>
  <si>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</si>
  <si>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</si>
  <si>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</si>
  <si>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</si>
  <si>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>Adjustment To Reconcile Net Loss to</t>
  </si>
  <si>
    <t>Cash and Cash Equivalents</t>
  </si>
  <si>
    <t>Change in Cash and Cash Equivalents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</si>
  <si>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</si>
  <si>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</si>
  <si>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</si>
  <si>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</si>
  <si>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</si>
  <si>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</si>
  <si>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</si>
  <si>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</si>
  <si>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</si>
  <si>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</si>
  <si>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</si>
  <si>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</si>
  <si>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</si>
  <si>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</si>
  <si>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</si>
  <si>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</si>
  <si>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</si>
  <si>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</si>
  <si>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</si>
  <si>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</si>
  <si>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</si>
  <si>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 xml:space="preserve">    Gain on Debt Settlement</t>
  </si>
  <si>
    <t xml:space="preserve">               Accounts Payable</t>
  </si>
  <si>
    <t xml:space="preserve">    Loss on Stock Conversion</t>
  </si>
  <si>
    <t xml:space="preserve">      Digital Currencies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</si>
  <si>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</si>
  <si>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</si>
  <si>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</si>
  <si>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</si>
  <si>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</si>
  <si>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</si>
  <si>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</si>
  <si>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</si>
  <si>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</si>
  <si>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</si>
  <si>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</si>
  <si>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</si>
  <si>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</si>
  <si>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</si>
  <si>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</si>
  <si>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</si>
  <si>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</si>
  <si>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</si>
  <si>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 -</t>
  </si>
  <si>
    <t>The accompanying notes are an integral part of these financial statements</t>
  </si>
  <si>
    <t>2019</t>
  </si>
  <si>
    <t xml:space="preserve">     Loss on disposal of fixed assets</t>
  </si>
  <si>
    <t xml:space="preserve">          Loss on disposal of fixed assets</t>
  </si>
  <si>
    <t>Authorized: 249,999 Preferred Shares, With a Par Value of $0.001 Per Share Issued and Outstanding: 68,997 Shares</t>
  </si>
  <si>
    <t>Authorized: 1 Preferred Shares, With a Par Value of $0.001 Per Share Issued and Outstanding: 1 Share</t>
  </si>
  <si>
    <t>Authorized: Authorized: 350 Preferred Shares, With a Par Value of $0.001 Per Share Issued and Outstanding: 0 and 350 Shares, respectively</t>
  </si>
  <si>
    <t>Authorized: 100,000,000 Common Shares, With a Par Value of $0.001 Per Share Issued and Outstanding: 53,988,755 and 49,717,922 Shares, respectively</t>
  </si>
  <si>
    <t>Net loss</t>
  </si>
  <si>
    <t>Conversion of Convertible Notes</t>
  </si>
  <si>
    <t>Selling Property and Equipment</t>
  </si>
  <si>
    <t xml:space="preserve">          Gain on debt settlement</t>
  </si>
  <si>
    <t>December 31, 2019</t>
  </si>
  <si>
    <t xml:space="preserve">          Repayments of Preferred Stock Series D</t>
  </si>
  <si>
    <t>2020</t>
  </si>
  <si>
    <t>Balance, December 31, 2019</t>
  </si>
  <si>
    <t> Balance, March 31, 2020</t>
  </si>
  <si>
    <t>For the Three months ended
September 30</t>
  </si>
  <si>
    <t>For the Nine months ended
September 30</t>
  </si>
  <si>
    <t>September 30, 2020</t>
  </si>
  <si>
    <t>For the Nine Months Ended September 30,</t>
  </si>
  <si>
    <t> Balance, June 30, 2020</t>
  </si>
  <si>
    <t> Balance,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</si>
</sst>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3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2" borderId="0" xfId="0" applyNumberFormat="1" applyFont="1" applyFill="1" applyAlignment="1">
      <alignment wrapText="1"/>
    </xf>
    <xf numFmtId="0" fontId="6" fillId="2" borderId="0" xfId="0" applyFont="1" applyFill="1" applyBorder="1"/>
    <xf numFmtId="49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167" fontId="8" fillId="2" borderId="0" xfId="1" applyNumberFormat="1" applyFont="1" applyFill="1" applyBorder="1" applyAlignment="1">
      <alignment horizontal="center"/>
    </xf>
    <xf numFmtId="166" fontId="6" fillId="2" borderId="0" xfId="1" applyNumberFormat="1" applyFont="1" applyFill="1" applyBorder="1"/>
    <xf numFmtId="166" fontId="8" fillId="2" borderId="4" xfId="1" applyNumberFormat="1" applyFont="1" applyFill="1" applyBorder="1" applyAlignment="1">
      <alignment horizontal="center"/>
    </xf>
    <xf numFmtId="166" fontId="8" fillId="2" borderId="0" xfId="1" applyNumberFormat="1" applyFont="1" applyFill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7" fontId="6" fillId="2" borderId="0" xfId="1" applyNumberFormat="1" applyFont="1" applyFill="1" applyBorder="1"/>
    <xf numFmtId="0" fontId="6" fillId="2" borderId="0" xfId="0" applyNumberFormat="1" applyFont="1" applyFill="1"/>
    <xf numFmtId="43" fontId="6" fillId="2" borderId="0" xfId="1" applyFont="1" applyFill="1"/>
    <xf numFmtId="166" fontId="6" fillId="2" borderId="0" xfId="1" applyNumberFormat="1" applyFont="1" applyFill="1"/>
    <xf numFmtId="0" fontId="12" fillId="2" borderId="0" xfId="0" applyFont="1" applyFill="1"/>
    <xf numFmtId="0" fontId="13" fillId="2" borderId="0" xfId="0" applyFont="1" applyFill="1"/>
    <xf numFmtId="0" fontId="11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/>
    <xf numFmtId="166" fontId="12" fillId="2" borderId="0" xfId="1" applyNumberFormat="1" applyFont="1" applyFill="1"/>
    <xf numFmtId="166" fontId="13" fillId="2" borderId="0" xfId="1" applyNumberFormat="1" applyFont="1" applyFill="1"/>
    <xf numFmtId="167" fontId="12" fillId="2" borderId="0" xfId="3" applyNumberFormat="1" applyFont="1" applyFill="1"/>
    <xf numFmtId="167" fontId="13" fillId="2" borderId="0" xfId="3" applyNumberFormat="1" applyFont="1" applyFill="1"/>
    <xf numFmtId="166" fontId="13" fillId="2" borderId="0" xfId="0" applyNumberFormat="1" applyFont="1" applyFill="1"/>
    <xf numFmtId="166" fontId="12" fillId="2" borderId="4" xfId="1" applyNumberFormat="1" applyFont="1" applyFill="1" applyBorder="1"/>
    <xf numFmtId="166" fontId="13" fillId="2" borderId="4" xfId="1" applyNumberFormat="1" applyFont="1" applyFill="1" applyBorder="1"/>
    <xf numFmtId="166" fontId="12" fillId="2" borderId="0" xfId="1" applyNumberFormat="1" applyFont="1" applyFill="1" applyBorder="1"/>
    <xf numFmtId="166" fontId="13" fillId="2" borderId="0" xfId="1" applyNumberFormat="1" applyFont="1" applyFill="1" applyBorder="1"/>
    <xf numFmtId="0" fontId="13" fillId="2" borderId="0" xfId="0" applyFont="1" applyFill="1" applyAlignment="1">
      <alignment horizontal="left" indent="3"/>
    </xf>
    <xf numFmtId="166" fontId="12" fillId="2" borderId="0" xfId="0" applyNumberFormat="1" applyFont="1" applyFill="1"/>
    <xf numFmtId="43" fontId="13" fillId="2" borderId="0" xfId="1" applyFont="1" applyFill="1"/>
    <xf numFmtId="167" fontId="12" fillId="2" borderId="8" xfId="0" applyNumberFormat="1" applyFont="1" applyFill="1" applyBorder="1"/>
    <xf numFmtId="167" fontId="13" fillId="2" borderId="0" xfId="0" applyNumberFormat="1" applyFont="1" applyFill="1"/>
    <xf numFmtId="167" fontId="13" fillId="2" borderId="8" xfId="0" applyNumberFormat="1" applyFont="1" applyFill="1" applyBorder="1"/>
    <xf numFmtId="43" fontId="12" fillId="2" borderId="0" xfId="0" applyNumberFormat="1" applyFont="1" applyFill="1"/>
    <xf numFmtId="167" fontId="12" fillId="2" borderId="0" xfId="0" applyNumberFormat="1" applyFont="1" applyFill="1"/>
    <xf numFmtId="0" fontId="11" fillId="2" borderId="0" xfId="0" applyFont="1" applyFill="1" applyAlignment="1">
      <alignment horizontal="center"/>
    </xf>
    <xf numFmtId="166" fontId="12" fillId="2" borderId="6" xfId="1" applyNumberFormat="1" applyFont="1" applyFill="1" applyBorder="1"/>
    <xf numFmtId="167" fontId="0" fillId="0" borderId="0" xfId="0" applyNumberFormat="1"/>
    <xf numFmtId="166" fontId="13" fillId="2" borderId="6" xfId="1" applyNumberFormat="1" applyFont="1" applyFill="1" applyBorder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3" applyNumberFormat="1" applyFont="1" applyBorder="1"/>
    <xf numFmtId="0" fontId="8" fillId="0" borderId="0" xfId="0" applyNumberFormat="1" applyFont="1" applyAlignment="1">
      <alignment horizontal="left" indent="2"/>
    </xf>
    <xf numFmtId="0" fontId="13" fillId="0" borderId="0" xfId="0" applyFont="1" applyFill="1" applyAlignment="1">
      <alignment horizontal="left" vertical="center" wrapText="1" indent="3"/>
    </xf>
    <xf numFmtId="167" fontId="8" fillId="0" borderId="9" xfId="3" applyNumberFormat="1" applyFont="1" applyFill="1" applyBorder="1"/>
    <xf numFmtId="0" fontId="14" fillId="0" borderId="0" xfId="0" applyNumberFormat="1" applyFont="1"/>
    <xf numFmtId="164" fontId="0" fillId="0" borderId="0" xfId="0" applyNumberFormat="1" applyFont="1"/>
    <xf numFmtId="49" fontId="8" fillId="2" borderId="0" xfId="0" applyNumberFormat="1" applyFont="1" applyFill="1"/>
    <xf numFmtId="167" fontId="8" fillId="2" borderId="8" xfId="1" applyNumberFormat="1" applyFont="1" applyFill="1" applyBorder="1" applyAlignment="1">
      <alignment horizontal="center"/>
    </xf>
    <xf numFmtId="0" fontId="8" fillId="2" borderId="0" xfId="0" applyNumberFormat="1" applyFont="1" applyFill="1"/>
    <xf numFmtId="44" fontId="8" fillId="2" borderId="8" xfId="3" applyFont="1" applyFill="1" applyBorder="1"/>
    <xf numFmtId="166" fontId="8" fillId="2" borderId="8" xfId="1" applyNumberFormat="1" applyFont="1" applyFill="1" applyBorder="1"/>
    <xf numFmtId="167" fontId="8" fillId="2" borderId="0" xfId="3" applyNumberFormat="1" applyFont="1" applyFill="1"/>
    <xf numFmtId="43" fontId="0" fillId="0" borderId="0" xfId="1" applyFont="1"/>
    <xf numFmtId="14" fontId="0" fillId="0" borderId="0" xfId="0" applyNumberFormat="1"/>
    <xf numFmtId="167" fontId="6" fillId="2" borderId="0" xfId="0" applyNumberFormat="1" applyFont="1" applyFill="1" applyBorder="1"/>
    <xf numFmtId="0" fontId="10" fillId="2" borderId="0" xfId="0" applyFont="1" applyFill="1" applyAlignment="1">
      <alignment horizontal="left" vertical="center"/>
    </xf>
    <xf numFmtId="166" fontId="13" fillId="2" borderId="0" xfId="1" applyNumberFormat="1" applyFont="1" applyFill="1" applyAlignment="1">
      <alignment horizontal="left"/>
    </xf>
    <xf numFmtId="0" fontId="13" fillId="2" borderId="0" xfId="0" applyFont="1" applyFill="1" applyAlignment="1">
      <alignment wrapText="1"/>
    </xf>
    <xf numFmtId="166" fontId="13" fillId="2" borderId="0" xfId="1" applyNumberFormat="1" applyFont="1" applyFill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166" fontId="13" fillId="2" borderId="0" xfId="1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vertical="center" wrapText="1"/>
    </xf>
    <xf numFmtId="166" fontId="13" fillId="2" borderId="10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vertical="center" wrapText="1"/>
    </xf>
    <xf numFmtId="166" fontId="13" fillId="2" borderId="10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43" fontId="13" fillId="2" borderId="0" xfId="1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166" fontId="13" fillId="2" borderId="0" xfId="1" applyNumberFormat="1" applyFont="1" applyFill="1" applyAlignment="1">
      <alignment horizontal="left" wrapText="1"/>
    </xf>
    <xf numFmtId="166" fontId="13" fillId="2" borderId="10" xfId="1" applyNumberFormat="1" applyFont="1" applyFill="1" applyBorder="1" applyAlignment="1">
      <alignment horizontal="left"/>
    </xf>
    <xf numFmtId="166" fontId="13" fillId="2" borderId="0" xfId="1" applyNumberFormat="1" applyFont="1" applyFill="1" applyAlignment="1">
      <alignment horizontal="right"/>
    </xf>
    <xf numFmtId="0" fontId="13" fillId="2" borderId="0" xfId="0" applyFont="1" applyFill="1" applyAlignment="1">
      <alignment horizontal="right" wrapText="1"/>
    </xf>
    <xf numFmtId="166" fontId="13" fillId="2" borderId="8" xfId="1" applyNumberFormat="1" applyFont="1" applyFill="1" applyBorder="1" applyAlignment="1">
      <alignment horizontal="left"/>
    </xf>
    <xf numFmtId="167" fontId="13" fillId="2" borderId="8" xfId="3" applyNumberFormat="1" applyFont="1" applyFill="1" applyBorder="1" applyAlignment="1">
      <alignment horizontal="left"/>
    </xf>
    <xf numFmtId="43" fontId="13" fillId="2" borderId="0" xfId="0" applyNumberFormat="1" applyFont="1" applyFill="1"/>
    <xf numFmtId="0" fontId="10" fillId="2" borderId="0" xfId="0" applyFont="1" applyFill="1" applyAlignment="1">
      <alignment horizontal="center"/>
    </xf>
    <xf numFmtId="44" fontId="13" fillId="2" borderId="0" xfId="0" applyNumberFormat="1" applyFont="1" applyFill="1"/>
    <xf numFmtId="166" fontId="13" fillId="2" borderId="0" xfId="1" applyNumberFormat="1" applyFont="1" applyFill="1" applyAlignment="1">
      <alignment horizontal="center"/>
    </xf>
    <xf numFmtId="166" fontId="8" fillId="0" borderId="8" xfId="1" applyNumberFormat="1" applyFont="1" applyFill="1" applyBorder="1"/>
    <xf numFmtId="166" fontId="6" fillId="0" borderId="0" xfId="1" applyNumberFormat="1" applyFont="1" applyFill="1"/>
    <xf numFmtId="0" fontId="6" fillId="0" borderId="0" xfId="0" applyFont="1" applyFill="1" applyBorder="1"/>
    <xf numFmtId="166" fontId="13" fillId="2" borderId="0" xfId="1" applyNumberFormat="1" applyFont="1" applyFill="1" applyAlignment="1">
      <alignment horizontal="center" vertical="center"/>
    </xf>
    <xf numFmtId="43" fontId="13" fillId="2" borderId="0" xfId="1" applyFont="1" applyFill="1" applyAlignment="1">
      <alignment horizontal="center" vertical="center" wrapText="1"/>
    </xf>
    <xf numFmtId="166" fontId="13" fillId="2" borderId="0" xfId="1" applyNumberFormat="1" applyFont="1" applyFill="1" applyAlignment="1">
      <alignment horizontal="center" vertical="center" wrapText="1"/>
    </xf>
    <xf numFmtId="167" fontId="13" fillId="2" borderId="0" xfId="3" applyNumberFormat="1" applyFont="1" applyFill="1" applyAlignment="1">
      <alignment horizontal="center" vertical="center"/>
    </xf>
    <xf numFmtId="167" fontId="13" fillId="2" borderId="0" xfId="3" applyNumberFormat="1" applyFont="1" applyFill="1" applyAlignment="1">
      <alignment wrapText="1"/>
    </xf>
    <xf numFmtId="167" fontId="13" fillId="2" borderId="0" xfId="3" applyNumberFormat="1" applyFont="1" applyFill="1" applyAlignment="1">
      <alignment horizontal="left"/>
    </xf>
    <xf numFmtId="166" fontId="13" fillId="2" borderId="0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66" fontId="13" fillId="2" borderId="10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66" fontId="13" fillId="2" borderId="10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 indent="3"/>
    </xf>
    <xf numFmtId="0" fontId="11" fillId="2" borderId="0" xfId="0" applyFont="1" applyFill="1" applyAlignment="1">
      <alignment vertical="top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6" fontId="13" fillId="2" borderId="10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166" fontId="13" fillId="2" borderId="11" xfId="1" applyNumberFormat="1" applyFont="1" applyFill="1" applyBorder="1" applyAlignment="1">
      <alignment horizontal="center" vertical="center"/>
    </xf>
    <xf numFmtId="166" fontId="13" fillId="2" borderId="11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2" sqref="J22"/>
    </sheetView>
  </sheetViews>
  <sheetFormatPr defaultColWidth="9" defaultRowHeight="12" x14ac:dyDescent="0.2"/>
  <cols>
    <col min="1" max="1" width="50.28515625" style="21" customWidth="1"/>
    <col min="2" max="2" width="14.85546875" style="21" customWidth="1"/>
    <col min="3" max="3" width="1.5703125" style="21" customWidth="1"/>
    <col min="4" max="4" width="13.42578125" style="21" customWidth="1"/>
    <col min="5" max="5" width="3.42578125" style="21" customWidth="1"/>
    <col min="6" max="6" width="11.5703125" style="21" customWidth="1"/>
    <col min="7" max="7" width="2.7109375" style="21" customWidth="1"/>
    <col min="8" max="8" width="11" style="21" customWidth="1"/>
    <col min="9" max="16384" width="9" style="21"/>
  </cols>
  <sheetData>
    <row r="1" spans="1:8" ht="57.75" customHeight="1" x14ac:dyDescent="0.2">
      <c r="A1" s="20" t="s">
        <v>72</v>
      </c>
    </row>
    <row r="2" spans="1:8" ht="23.25" customHeight="1" x14ac:dyDescent="0.2">
      <c r="A2" s="20"/>
      <c r="B2" s="127" t="s">
        <v>119</v>
      </c>
      <c r="C2" s="127"/>
      <c r="D2" s="127"/>
      <c r="F2" s="127" t="s">
        <v>120</v>
      </c>
      <c r="G2" s="127"/>
      <c r="H2" s="127"/>
    </row>
    <row r="3" spans="1:8" x14ac:dyDescent="0.2">
      <c r="A3" s="22"/>
      <c r="B3" s="23" t="s">
        <v>116</v>
      </c>
      <c r="D3" s="23" t="s">
        <v>103</v>
      </c>
      <c r="F3" s="23" t="s">
        <v>116</v>
      </c>
      <c r="H3" s="23" t="s">
        <v>103</v>
      </c>
    </row>
    <row r="4" spans="1:8" x14ac:dyDescent="0.2">
      <c r="A4" s="70" t="s">
        <v>22</v>
      </c>
      <c r="B4" s="24">
        <v>2554</v>
      </c>
      <c r="C4" s="25"/>
      <c r="D4" s="24">
        <v>10567</v>
      </c>
      <c r="F4" s="24">
        <v>7880</v>
      </c>
      <c r="G4" s="25"/>
      <c r="H4" s="24">
        <v>38395</v>
      </c>
    </row>
    <row r="5" spans="1:8" ht="12.75" thickBot="1" x14ac:dyDescent="0.25">
      <c r="A5" s="70" t="s">
        <v>23</v>
      </c>
      <c r="B5" s="26">
        <v>3214</v>
      </c>
      <c r="C5" s="25"/>
      <c r="D5" s="26">
        <v>7558</v>
      </c>
      <c r="F5" s="26">
        <v>9735</v>
      </c>
      <c r="G5" s="25"/>
      <c r="H5" s="26">
        <v>16920</v>
      </c>
    </row>
    <row r="6" spans="1:8" x14ac:dyDescent="0.2">
      <c r="A6" s="70" t="s">
        <v>7</v>
      </c>
      <c r="B6" s="27">
        <f>B4-B5</f>
        <v>-660</v>
      </c>
      <c r="C6" s="25"/>
      <c r="D6" s="27">
        <f>D4-D5</f>
        <v>3009</v>
      </c>
      <c r="F6" s="27">
        <f>F4-F5</f>
        <v>-1855</v>
      </c>
      <c r="G6" s="25"/>
      <c r="H6" s="27">
        <f>H4-H5</f>
        <v>21475</v>
      </c>
    </row>
    <row r="7" spans="1:8" x14ac:dyDescent="0.2">
      <c r="A7" s="70"/>
      <c r="B7" s="27"/>
      <c r="C7" s="25"/>
      <c r="D7" s="27"/>
      <c r="F7" s="27"/>
      <c r="G7" s="25"/>
      <c r="H7" s="27"/>
    </row>
    <row r="8" spans="1:8" x14ac:dyDescent="0.2">
      <c r="A8" s="70" t="s">
        <v>8</v>
      </c>
      <c r="B8" s="27"/>
      <c r="C8" s="25"/>
      <c r="D8" s="27"/>
      <c r="F8" s="27"/>
      <c r="G8" s="25"/>
      <c r="H8" s="27"/>
    </row>
    <row r="9" spans="1:8" x14ac:dyDescent="0.2">
      <c r="A9" s="70" t="s">
        <v>30</v>
      </c>
      <c r="B9" s="27">
        <f>263+1514+3430+8125</f>
        <v>13332</v>
      </c>
      <c r="C9" s="25"/>
      <c r="D9" s="27">
        <v>20066</v>
      </c>
      <c r="F9" s="27">
        <f>828+2768+3430+25000+54</f>
        <v>32080</v>
      </c>
      <c r="G9" s="25"/>
      <c r="H9" s="27">
        <v>44722</v>
      </c>
    </row>
    <row r="10" spans="1:8" x14ac:dyDescent="0.2">
      <c r="A10" s="70" t="s">
        <v>29</v>
      </c>
      <c r="B10" s="27">
        <v>4500</v>
      </c>
      <c r="C10" s="25"/>
      <c r="D10" s="27">
        <v>4500</v>
      </c>
      <c r="F10" s="27">
        <v>13500</v>
      </c>
      <c r="G10" s="25"/>
      <c r="H10" s="27">
        <v>31828</v>
      </c>
    </row>
    <row r="11" spans="1:8" x14ac:dyDescent="0.2">
      <c r="A11" s="70" t="s">
        <v>49</v>
      </c>
      <c r="B11" s="27">
        <v>0</v>
      </c>
      <c r="C11" s="25"/>
      <c r="D11" s="27">
        <v>0</v>
      </c>
      <c r="F11" s="27">
        <v>0</v>
      </c>
      <c r="G11" s="25"/>
      <c r="H11" s="27">
        <v>0</v>
      </c>
    </row>
    <row r="12" spans="1:8" x14ac:dyDescent="0.2">
      <c r="A12" s="70" t="s">
        <v>47</v>
      </c>
      <c r="B12" s="28">
        <v>540</v>
      </c>
      <c r="C12" s="25"/>
      <c r="D12" s="28">
        <v>120973</v>
      </c>
      <c r="F12" s="28">
        <v>4100</v>
      </c>
      <c r="G12" s="25"/>
      <c r="H12" s="28">
        <v>364100</v>
      </c>
    </row>
    <row r="13" spans="1:8" ht="12.75" thickBot="1" x14ac:dyDescent="0.25">
      <c r="A13" s="70" t="s">
        <v>28</v>
      </c>
      <c r="B13" s="27">
        <v>85970</v>
      </c>
      <c r="C13" s="25"/>
      <c r="D13" s="27">
        <v>88880</v>
      </c>
      <c r="F13" s="27">
        <v>262071</v>
      </c>
      <c r="G13" s="25"/>
      <c r="H13" s="27">
        <v>271953</v>
      </c>
    </row>
    <row r="14" spans="1:8" ht="12.75" thickBot="1" x14ac:dyDescent="0.25">
      <c r="A14" s="70" t="s">
        <v>51</v>
      </c>
      <c r="B14" s="29">
        <f>SUM(B9:B13)</f>
        <v>104342</v>
      </c>
      <c r="C14" s="25"/>
      <c r="D14" s="29">
        <f>SUM(D9:D13)</f>
        <v>234419</v>
      </c>
      <c r="F14" s="29">
        <f>SUM(F9:F13)</f>
        <v>311751</v>
      </c>
      <c r="G14" s="25"/>
      <c r="H14" s="29">
        <f>SUM(H9:H13)</f>
        <v>712603</v>
      </c>
    </row>
    <row r="15" spans="1:8" x14ac:dyDescent="0.2">
      <c r="A15" s="70" t="s">
        <v>52</v>
      </c>
      <c r="B15" s="27">
        <f>B6-B14</f>
        <v>-105002</v>
      </c>
      <c r="C15" s="25"/>
      <c r="D15" s="27">
        <f>D6-D14</f>
        <v>-231410</v>
      </c>
      <c r="F15" s="27">
        <f>F6-F14</f>
        <v>-313606</v>
      </c>
      <c r="G15" s="25"/>
      <c r="H15" s="27">
        <f>H6-H14</f>
        <v>-691128</v>
      </c>
    </row>
    <row r="16" spans="1:8" x14ac:dyDescent="0.2">
      <c r="A16" s="70" t="s">
        <v>24</v>
      </c>
      <c r="B16" s="27"/>
      <c r="C16" s="25"/>
      <c r="D16" s="27"/>
      <c r="F16" s="27"/>
      <c r="G16" s="25"/>
      <c r="H16" s="27"/>
    </row>
    <row r="17" spans="1:8" x14ac:dyDescent="0.2">
      <c r="A17" s="70" t="s">
        <v>81</v>
      </c>
      <c r="B17" s="27">
        <v>0</v>
      </c>
      <c r="C17" s="25"/>
      <c r="D17" s="27">
        <v>0</v>
      </c>
      <c r="F17" s="27">
        <v>0</v>
      </c>
      <c r="G17" s="25"/>
      <c r="H17" s="27">
        <v>0</v>
      </c>
    </row>
    <row r="18" spans="1:8" x14ac:dyDescent="0.2">
      <c r="A18" s="70" t="s">
        <v>79</v>
      </c>
      <c r="B18" s="27">
        <v>0</v>
      </c>
      <c r="C18" s="25"/>
      <c r="D18" s="27">
        <v>0</v>
      </c>
      <c r="F18" s="27">
        <v>0</v>
      </c>
      <c r="G18" s="25"/>
      <c r="H18" s="27">
        <v>0</v>
      </c>
    </row>
    <row r="19" spans="1:8" x14ac:dyDescent="0.2">
      <c r="A19" s="70" t="s">
        <v>104</v>
      </c>
      <c r="B19" s="27">
        <v>0</v>
      </c>
      <c r="C19" s="25"/>
      <c r="D19" s="27">
        <v>-546</v>
      </c>
      <c r="F19" s="27">
        <v>0</v>
      </c>
      <c r="G19" s="25"/>
      <c r="H19" s="27">
        <v>-17779</v>
      </c>
    </row>
    <row r="20" spans="1:8" x14ac:dyDescent="0.2">
      <c r="A20" s="70" t="s">
        <v>26</v>
      </c>
      <c r="B20" s="27">
        <v>0</v>
      </c>
      <c r="C20" s="25"/>
      <c r="D20" s="27">
        <v>0</v>
      </c>
      <c r="F20" s="27">
        <v>0</v>
      </c>
      <c r="G20" s="25"/>
      <c r="H20" s="27">
        <v>0</v>
      </c>
    </row>
    <row r="21" spans="1:8" x14ac:dyDescent="0.2">
      <c r="A21" s="70" t="s">
        <v>27</v>
      </c>
      <c r="B21" s="27">
        <v>-7932</v>
      </c>
      <c r="C21" s="25"/>
      <c r="D21" s="27">
        <v>-7932</v>
      </c>
      <c r="F21" s="27">
        <v>-23795</v>
      </c>
      <c r="G21" s="25"/>
      <c r="H21" s="27">
        <v>-23795</v>
      </c>
    </row>
    <row r="22" spans="1:8" ht="12.75" thickBot="1" x14ac:dyDescent="0.25">
      <c r="A22" s="70" t="s">
        <v>48</v>
      </c>
      <c r="B22" s="27">
        <v>199408</v>
      </c>
      <c r="C22" s="25"/>
      <c r="D22" s="27">
        <v>-131045</v>
      </c>
      <c r="F22" s="27">
        <v>-214204</v>
      </c>
      <c r="G22" s="25"/>
      <c r="H22" s="27">
        <v>-84584</v>
      </c>
    </row>
    <row r="23" spans="1:8" ht="12.75" thickBot="1" x14ac:dyDescent="0.25">
      <c r="A23" s="70" t="s">
        <v>53</v>
      </c>
      <c r="B23" s="30">
        <f>SUM(B17:B22)</f>
        <v>191476</v>
      </c>
      <c r="C23" s="25"/>
      <c r="D23" s="30">
        <f>SUM(D17:D22)</f>
        <v>-139523</v>
      </c>
      <c r="F23" s="30">
        <f>SUM(F17:F22)</f>
        <v>-237999</v>
      </c>
      <c r="G23" s="25"/>
      <c r="H23" s="30">
        <f>SUM(H17:H22)</f>
        <v>-126158</v>
      </c>
    </row>
    <row r="24" spans="1:8" x14ac:dyDescent="0.2">
      <c r="A24" s="70"/>
      <c r="B24" s="30"/>
      <c r="C24" s="25"/>
      <c r="D24" s="30"/>
      <c r="F24" s="30"/>
      <c r="G24" s="25"/>
      <c r="H24" s="30"/>
    </row>
    <row r="25" spans="1:8" ht="12.75" thickBot="1" x14ac:dyDescent="0.25">
      <c r="A25" s="70" t="s">
        <v>63</v>
      </c>
      <c r="B25" s="71">
        <f>B23+B15</f>
        <v>86474</v>
      </c>
      <c r="C25" s="31"/>
      <c r="D25" s="71">
        <f>D23+D15</f>
        <v>-370933</v>
      </c>
      <c r="F25" s="71">
        <f>F23+F15</f>
        <v>-551605</v>
      </c>
      <c r="G25" s="25"/>
      <c r="H25" s="71">
        <f>H23+H15</f>
        <v>-817286</v>
      </c>
    </row>
    <row r="26" spans="1:8" ht="12.75" thickTop="1" x14ac:dyDescent="0.2">
      <c r="A26" s="72"/>
      <c r="B26" s="72"/>
      <c r="C26" s="32"/>
    </row>
    <row r="27" spans="1:8" ht="12.75" thickBot="1" x14ac:dyDescent="0.25">
      <c r="A27" s="72" t="s">
        <v>62</v>
      </c>
      <c r="B27" s="73">
        <f>ROUND(B25/B29,2)</f>
        <v>0</v>
      </c>
      <c r="C27" s="33"/>
      <c r="D27" s="73">
        <f>ROUND(D25/D29,2)</f>
        <v>-0.01</v>
      </c>
      <c r="F27" s="73">
        <f>ROUND(F25/F29,2)</f>
        <v>-0.01</v>
      </c>
      <c r="G27" s="33"/>
      <c r="H27" s="73">
        <f>ROUND(H25/H29,2)</f>
        <v>-0.02</v>
      </c>
    </row>
    <row r="28" spans="1:8" ht="12.75" thickTop="1" x14ac:dyDescent="0.2">
      <c r="A28" s="72"/>
      <c r="B28" s="72"/>
      <c r="C28" s="32"/>
      <c r="F28" s="72"/>
      <c r="G28" s="32"/>
    </row>
    <row r="29" spans="1:8" ht="12.75" thickBot="1" x14ac:dyDescent="0.25">
      <c r="A29" s="72" t="s">
        <v>34</v>
      </c>
      <c r="B29" s="107">
        <v>59409280</v>
      </c>
      <c r="C29" s="108"/>
      <c r="D29" s="107">
        <v>53988755</v>
      </c>
      <c r="E29" s="109"/>
      <c r="F29" s="107">
        <v>59409280</v>
      </c>
      <c r="G29" s="34"/>
      <c r="H29" s="74">
        <v>53921421</v>
      </c>
    </row>
    <row r="30" spans="1:8" ht="12.75" thickTop="1" x14ac:dyDescent="0.2">
      <c r="A30" s="72"/>
      <c r="B30" s="72"/>
      <c r="C30" s="32"/>
    </row>
    <row r="31" spans="1:8" x14ac:dyDescent="0.2">
      <c r="A31" s="126" t="s">
        <v>75</v>
      </c>
      <c r="B31" s="126"/>
      <c r="C31" s="126"/>
      <c r="D31" s="126"/>
      <c r="E31" s="126"/>
      <c r="F31" s="126"/>
      <c r="G31" s="126"/>
      <c r="H31" s="126"/>
    </row>
    <row r="32" spans="1:8" x14ac:dyDescent="0.2">
      <c r="F32" s="78"/>
    </row>
  </sheetData>
  <mergeCells count="3">
    <mergeCell ref="B2:D2"/>
    <mergeCell ref="F2:H2"/>
    <mergeCell ref="A31:H31"/>
  </mergeCells>
  <pageMargins left="0.7" right="0.7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zoomScale="90" zoomScaleNormal="90" workbookViewId="0">
      <pane ySplit="4" topLeftCell="A5" activePane="bottomLeft" state="frozen"/>
      <selection pane="bottomLeft" activeCell="Q35" sqref="Q35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10.5703125" bestFit="1" customWidth="1"/>
    <col min="11" max="11" width="12.28515625" bestFit="1" customWidth="1"/>
    <col min="13" max="13" width="9.7109375" bestFit="1" customWidth="1"/>
  </cols>
  <sheetData>
    <row r="1" spans="1:13" s="4" customFormat="1" ht="24.95" customHeight="1" x14ac:dyDescent="0.25">
      <c r="B1" s="128" t="s">
        <v>71</v>
      </c>
      <c r="C1" s="128"/>
      <c r="D1" s="128"/>
      <c r="E1" s="128"/>
      <c r="K1" s="18"/>
    </row>
    <row r="2" spans="1:13" ht="24.95" customHeight="1" x14ac:dyDescent="0.25">
      <c r="B2" s="128"/>
      <c r="C2" s="128"/>
      <c r="D2" s="128"/>
      <c r="E2" s="128"/>
    </row>
    <row r="3" spans="1:13" x14ac:dyDescent="0.25">
      <c r="B3" s="128"/>
      <c r="C3" s="128"/>
      <c r="D3" s="128"/>
      <c r="E3" s="128"/>
    </row>
    <row r="4" spans="1:13" ht="15.75" thickBot="1" x14ac:dyDescent="0.3">
      <c r="B4" s="2"/>
      <c r="C4" s="2"/>
      <c r="D4" s="2"/>
      <c r="E4" s="2"/>
      <c r="F4" s="2"/>
      <c r="G4" s="1" t="s">
        <v>121</v>
      </c>
      <c r="I4" s="1" t="s">
        <v>114</v>
      </c>
    </row>
    <row r="5" spans="1:13" ht="15.75" thickTop="1" x14ac:dyDescent="0.25">
      <c r="A5" s="61"/>
      <c r="B5" s="62" t="s">
        <v>6</v>
      </c>
      <c r="C5" s="62"/>
      <c r="D5" s="62"/>
      <c r="E5" s="62"/>
      <c r="F5" s="62"/>
      <c r="G5" s="7"/>
      <c r="H5" s="6"/>
      <c r="I5" s="7"/>
    </row>
    <row r="6" spans="1:13" x14ac:dyDescent="0.25">
      <c r="A6" s="61"/>
      <c r="B6" s="62" t="s">
        <v>5</v>
      </c>
      <c r="C6" s="62"/>
      <c r="D6" s="62"/>
      <c r="E6" s="62"/>
      <c r="F6" s="62"/>
      <c r="G6" s="7"/>
      <c r="H6" s="6"/>
      <c r="I6" s="7"/>
    </row>
    <row r="7" spans="1:13" x14ac:dyDescent="0.25">
      <c r="A7" s="61"/>
      <c r="B7" s="63" t="s">
        <v>56</v>
      </c>
      <c r="C7" s="62"/>
      <c r="D7" s="62"/>
      <c r="E7" s="62"/>
      <c r="F7" s="62"/>
      <c r="G7" s="15">
        <v>3069</v>
      </c>
      <c r="H7" s="8"/>
      <c r="I7" s="15">
        <v>2022</v>
      </c>
    </row>
    <row r="8" spans="1:13" s="18" customFormat="1" x14ac:dyDescent="0.25">
      <c r="A8" s="61"/>
      <c r="B8" s="63" t="s">
        <v>64</v>
      </c>
      <c r="C8" s="62"/>
      <c r="D8" s="62"/>
      <c r="E8" s="62"/>
      <c r="F8" s="62"/>
      <c r="G8" s="16">
        <v>16250</v>
      </c>
      <c r="H8" s="8"/>
      <c r="I8" s="16">
        <v>8750</v>
      </c>
    </row>
    <row r="9" spans="1:13" hidden="1" x14ac:dyDescent="0.25">
      <c r="A9" s="61"/>
      <c r="B9" s="63" t="s">
        <v>42</v>
      </c>
      <c r="C9" s="62"/>
      <c r="D9" s="6"/>
      <c r="E9" s="6"/>
      <c r="F9" s="6"/>
      <c r="G9" s="16">
        <v>0</v>
      </c>
      <c r="H9" s="8"/>
      <c r="I9" s="16">
        <v>0</v>
      </c>
    </row>
    <row r="10" spans="1:13" x14ac:dyDescent="0.25">
      <c r="A10" s="61"/>
      <c r="B10" s="62" t="s">
        <v>4</v>
      </c>
      <c r="C10" s="6"/>
      <c r="D10" s="62"/>
      <c r="E10" s="62"/>
      <c r="F10" s="62"/>
      <c r="G10" s="9">
        <f>SUM(G7:G9)</f>
        <v>19319</v>
      </c>
      <c r="H10" s="8"/>
      <c r="I10" s="9">
        <f>SUM(I7:I9)</f>
        <v>10772</v>
      </c>
    </row>
    <row r="11" spans="1:13" x14ac:dyDescent="0.25">
      <c r="A11" s="61"/>
      <c r="B11" s="62"/>
      <c r="C11" s="6"/>
      <c r="D11" s="62"/>
      <c r="E11" s="62"/>
      <c r="F11" s="62"/>
      <c r="G11" s="9"/>
      <c r="H11" s="8"/>
      <c r="I11" s="9"/>
    </row>
    <row r="12" spans="1:13" s="18" customFormat="1" x14ac:dyDescent="0.25">
      <c r="A12" s="61"/>
      <c r="B12" s="62" t="s">
        <v>82</v>
      </c>
      <c r="C12" s="6"/>
      <c r="D12" s="62"/>
      <c r="E12" s="62"/>
      <c r="F12" s="62"/>
      <c r="G12" s="9">
        <v>0</v>
      </c>
      <c r="H12" s="8"/>
      <c r="I12" s="9"/>
    </row>
    <row r="13" spans="1:13" x14ac:dyDescent="0.25">
      <c r="A13" s="61"/>
      <c r="B13" s="63" t="s">
        <v>69</v>
      </c>
      <c r="C13" s="62"/>
      <c r="D13" s="6"/>
      <c r="E13" s="62"/>
      <c r="F13" s="62"/>
      <c r="G13" s="12">
        <f>1525+4890</f>
        <v>6415</v>
      </c>
      <c r="H13" s="8"/>
      <c r="I13" s="10">
        <v>5180</v>
      </c>
      <c r="J13" s="18"/>
    </row>
    <row r="14" spans="1:13" ht="15.75" thickBot="1" x14ac:dyDescent="0.3">
      <c r="A14" s="61"/>
      <c r="B14" s="63" t="s">
        <v>38</v>
      </c>
      <c r="C14" s="62"/>
      <c r="D14" s="6"/>
      <c r="E14" s="6"/>
      <c r="F14" s="6"/>
      <c r="G14" s="12">
        <v>0</v>
      </c>
      <c r="H14" s="8"/>
      <c r="I14" s="10">
        <v>0</v>
      </c>
      <c r="M14" s="77"/>
    </row>
    <row r="15" spans="1:13" ht="15.75" thickBot="1" x14ac:dyDescent="0.3">
      <c r="A15" s="61"/>
      <c r="B15" s="62" t="s">
        <v>3</v>
      </c>
      <c r="C15" s="62"/>
      <c r="D15" s="62"/>
      <c r="E15" s="62"/>
      <c r="F15" s="62"/>
      <c r="G15" s="64">
        <f>G10+G13+G14+G12</f>
        <v>25734</v>
      </c>
      <c r="H15" s="8"/>
      <c r="I15" s="64">
        <f>I10+I13+I14</f>
        <v>15952</v>
      </c>
      <c r="J15" s="59"/>
      <c r="K15" s="59"/>
      <c r="M15" s="77"/>
    </row>
    <row r="16" spans="1:13" ht="15.75" thickTop="1" x14ac:dyDescent="0.25">
      <c r="A16" s="61"/>
      <c r="B16" s="62" t="s">
        <v>58</v>
      </c>
      <c r="C16" s="62"/>
      <c r="D16" s="62"/>
      <c r="E16" s="62"/>
      <c r="F16" s="62"/>
      <c r="G16" s="9"/>
      <c r="H16" s="8"/>
      <c r="I16" s="9"/>
    </row>
    <row r="17" spans="1:11" x14ac:dyDescent="0.25">
      <c r="A17" s="61"/>
      <c r="B17" s="62" t="s">
        <v>2</v>
      </c>
      <c r="C17" s="62"/>
      <c r="D17" s="6"/>
      <c r="E17" s="62"/>
      <c r="F17" s="62"/>
      <c r="G17" s="9"/>
      <c r="H17" s="8"/>
      <c r="I17" s="9"/>
    </row>
    <row r="18" spans="1:11" x14ac:dyDescent="0.25">
      <c r="A18" s="61"/>
      <c r="B18" s="63" t="s">
        <v>45</v>
      </c>
      <c r="C18" s="62"/>
      <c r="D18" s="62"/>
      <c r="E18" s="62"/>
      <c r="F18" s="6"/>
      <c r="G18" s="75">
        <f>1506+155556</f>
        <v>157062</v>
      </c>
      <c r="H18" s="8"/>
      <c r="I18" s="15">
        <v>133261</v>
      </c>
    </row>
    <row r="19" spans="1:11" x14ac:dyDescent="0.25">
      <c r="A19" s="61"/>
      <c r="B19" s="63" t="s">
        <v>36</v>
      </c>
      <c r="C19" s="62"/>
      <c r="D19" s="62"/>
      <c r="E19" s="62"/>
      <c r="F19" s="6"/>
      <c r="G19" s="11">
        <v>991322</v>
      </c>
      <c r="H19" s="8"/>
      <c r="I19" s="9">
        <v>777118</v>
      </c>
    </row>
    <row r="20" spans="1:11" x14ac:dyDescent="0.25">
      <c r="A20" s="61"/>
      <c r="B20" s="63" t="s">
        <v>37</v>
      </c>
      <c r="C20" s="62"/>
      <c r="D20" s="62"/>
      <c r="E20" s="6"/>
      <c r="F20" s="62"/>
      <c r="G20" s="12">
        <v>13440</v>
      </c>
      <c r="H20" s="8"/>
      <c r="I20" s="12">
        <v>13440</v>
      </c>
    </row>
    <row r="21" spans="1:11" x14ac:dyDescent="0.25">
      <c r="A21" s="61"/>
      <c r="B21" s="63" t="s">
        <v>44</v>
      </c>
      <c r="C21" s="62"/>
      <c r="D21" s="62"/>
      <c r="E21" s="62"/>
      <c r="F21" s="6"/>
      <c r="G21" s="11">
        <v>82605</v>
      </c>
      <c r="H21" s="8"/>
      <c r="I21" s="9">
        <v>100260</v>
      </c>
    </row>
    <row r="22" spans="1:11" x14ac:dyDescent="0.25">
      <c r="A22" s="61"/>
      <c r="B22" s="65" t="s">
        <v>70</v>
      </c>
      <c r="C22" s="62"/>
      <c r="D22" s="62"/>
      <c r="E22" s="62"/>
      <c r="F22" s="6"/>
      <c r="G22" s="17">
        <v>2061677</v>
      </c>
      <c r="H22" s="8"/>
      <c r="I22" s="16">
        <v>1738295</v>
      </c>
    </row>
    <row r="23" spans="1:11" x14ac:dyDescent="0.25">
      <c r="A23" s="61"/>
      <c r="B23" s="62" t="s">
        <v>1</v>
      </c>
      <c r="C23" s="62"/>
      <c r="D23" s="6"/>
      <c r="E23" s="62"/>
      <c r="F23" s="62"/>
      <c r="G23" s="9">
        <f>SUM(G18:G22)</f>
        <v>3306106</v>
      </c>
      <c r="H23" s="8"/>
      <c r="I23" s="9">
        <f>SUM(I18:I22)</f>
        <v>2762374</v>
      </c>
      <c r="J23" s="3"/>
    </row>
    <row r="24" spans="1:11" s="18" customFormat="1" x14ac:dyDescent="0.25">
      <c r="A24" s="61"/>
      <c r="B24" s="62"/>
      <c r="C24" s="62"/>
      <c r="D24" s="6"/>
      <c r="E24" s="62"/>
      <c r="F24" s="62"/>
      <c r="G24" s="11"/>
      <c r="H24" s="8"/>
      <c r="I24" s="9"/>
    </row>
    <row r="25" spans="1:11" s="18" customFormat="1" hidden="1" x14ac:dyDescent="0.25">
      <c r="A25" s="61"/>
      <c r="B25" s="63" t="s">
        <v>43</v>
      </c>
      <c r="C25" s="62"/>
      <c r="D25" s="6"/>
      <c r="E25" s="62"/>
      <c r="F25" s="62"/>
      <c r="G25" s="11">
        <v>0</v>
      </c>
      <c r="H25" s="8"/>
      <c r="I25" s="9">
        <v>0</v>
      </c>
    </row>
    <row r="26" spans="1:11" s="18" customFormat="1" hidden="1" x14ac:dyDescent="0.25">
      <c r="A26" s="61"/>
      <c r="B26" s="63" t="s">
        <v>37</v>
      </c>
      <c r="C26" s="62"/>
      <c r="D26" s="6"/>
      <c r="E26" s="62"/>
      <c r="F26" s="62"/>
      <c r="G26" s="11">
        <v>0</v>
      </c>
      <c r="H26" s="8"/>
      <c r="I26" s="9">
        <v>0</v>
      </c>
    </row>
    <row r="27" spans="1:11" s="18" customFormat="1" hidden="1" x14ac:dyDescent="0.25">
      <c r="A27" s="61"/>
      <c r="B27" s="63"/>
      <c r="C27" s="62"/>
      <c r="D27" s="6"/>
      <c r="E27" s="62"/>
      <c r="F27" s="62"/>
      <c r="G27" s="14">
        <f>SUM(G25:G26)</f>
        <v>0</v>
      </c>
      <c r="H27" s="8"/>
      <c r="I27" s="14">
        <f>SUM(I25:I26)</f>
        <v>0</v>
      </c>
    </row>
    <row r="28" spans="1:11" s="18" customFormat="1" hidden="1" x14ac:dyDescent="0.25">
      <c r="A28" s="61"/>
      <c r="B28" s="63"/>
      <c r="C28" s="62"/>
      <c r="D28" s="6"/>
      <c r="E28" s="62"/>
      <c r="F28" s="62"/>
      <c r="G28" s="10"/>
      <c r="H28" s="8"/>
      <c r="I28" s="10"/>
    </row>
    <row r="29" spans="1:11" ht="15.75" thickBot="1" x14ac:dyDescent="0.3">
      <c r="A29" s="61"/>
      <c r="B29" s="62" t="s">
        <v>0</v>
      </c>
      <c r="C29" s="6"/>
      <c r="D29" s="62"/>
      <c r="E29" s="62"/>
      <c r="F29" s="62"/>
      <c r="G29" s="19">
        <f>G27+G23</f>
        <v>3306106</v>
      </c>
      <c r="H29" s="8"/>
      <c r="I29" s="19">
        <f>I27+I23</f>
        <v>2762374</v>
      </c>
      <c r="K29" s="3"/>
    </row>
    <row r="30" spans="1:11" x14ac:dyDescent="0.25">
      <c r="A30" s="61"/>
      <c r="B30" s="62"/>
      <c r="C30" s="6"/>
      <c r="D30" s="62"/>
      <c r="E30" s="62"/>
      <c r="F30" s="62"/>
      <c r="G30" s="10"/>
      <c r="H30" s="8"/>
      <c r="I30" s="10"/>
    </row>
    <row r="31" spans="1:11" x14ac:dyDescent="0.25">
      <c r="A31" s="61"/>
      <c r="B31" s="62" t="s">
        <v>59</v>
      </c>
      <c r="C31" s="6"/>
      <c r="D31" s="62"/>
      <c r="E31" s="62"/>
      <c r="F31" s="62"/>
      <c r="G31" s="9"/>
      <c r="H31" s="8"/>
      <c r="I31" s="9"/>
    </row>
    <row r="32" spans="1:11" x14ac:dyDescent="0.25">
      <c r="A32" s="61"/>
      <c r="B32" s="63" t="s">
        <v>31</v>
      </c>
      <c r="C32" s="62"/>
      <c r="D32" s="6"/>
      <c r="E32" s="62"/>
      <c r="F32" s="62"/>
      <c r="G32" s="9"/>
      <c r="H32" s="8"/>
      <c r="I32" s="9"/>
    </row>
    <row r="33" spans="1:10" ht="36" customHeight="1" x14ac:dyDescent="0.25">
      <c r="A33" s="61"/>
      <c r="B33" s="130" t="s">
        <v>46</v>
      </c>
      <c r="C33" s="130"/>
      <c r="D33" s="130"/>
      <c r="E33" s="13"/>
      <c r="F33" s="62"/>
      <c r="G33" s="11">
        <v>8</v>
      </c>
      <c r="H33" s="8"/>
      <c r="I33" s="9">
        <v>8</v>
      </c>
    </row>
    <row r="34" spans="1:10" x14ac:dyDescent="0.25">
      <c r="A34" s="61"/>
      <c r="B34" s="63" t="s">
        <v>32</v>
      </c>
      <c r="C34" s="62"/>
      <c r="D34" s="6"/>
      <c r="E34" s="62"/>
      <c r="F34" s="62"/>
      <c r="G34" s="11"/>
      <c r="H34" s="8"/>
      <c r="I34" s="9"/>
    </row>
    <row r="35" spans="1:10" ht="48" customHeight="1" x14ac:dyDescent="0.25">
      <c r="A35" s="61"/>
      <c r="B35" s="130" t="s">
        <v>106</v>
      </c>
      <c r="C35" s="130"/>
      <c r="D35" s="130"/>
      <c r="E35" s="13"/>
      <c r="F35" s="62"/>
      <c r="G35" s="11">
        <v>69</v>
      </c>
      <c r="H35" s="8"/>
      <c r="I35" s="9">
        <v>69</v>
      </c>
    </row>
    <row r="36" spans="1:10" x14ac:dyDescent="0.25">
      <c r="A36" s="61"/>
      <c r="B36" s="63" t="s">
        <v>33</v>
      </c>
      <c r="C36" s="62"/>
      <c r="D36" s="6"/>
      <c r="E36" s="62"/>
      <c r="F36" s="62"/>
      <c r="G36" s="11"/>
      <c r="H36" s="8"/>
      <c r="I36" s="9"/>
    </row>
    <row r="37" spans="1:10" ht="44.25" customHeight="1" x14ac:dyDescent="0.25">
      <c r="A37" s="61"/>
      <c r="B37" s="130" t="s">
        <v>107</v>
      </c>
      <c r="C37" s="130"/>
      <c r="D37" s="130"/>
      <c r="E37" s="13"/>
      <c r="F37" s="62"/>
      <c r="G37" s="11">
        <v>1</v>
      </c>
      <c r="H37" s="8"/>
      <c r="I37" s="9">
        <v>1</v>
      </c>
    </row>
    <row r="38" spans="1:10" s="18" customFormat="1" x14ac:dyDescent="0.25">
      <c r="A38" s="61"/>
      <c r="B38" s="63" t="s">
        <v>50</v>
      </c>
      <c r="C38" s="66"/>
      <c r="D38" s="66"/>
      <c r="E38" s="13"/>
      <c r="F38" s="62"/>
      <c r="G38" s="11"/>
      <c r="H38" s="8"/>
      <c r="I38" s="9"/>
    </row>
    <row r="39" spans="1:10" s="18" customFormat="1" ht="44.25" customHeight="1" x14ac:dyDescent="0.25">
      <c r="A39" s="61"/>
      <c r="B39" s="130" t="s">
        <v>108</v>
      </c>
      <c r="C39" s="130"/>
      <c r="D39" s="130"/>
      <c r="E39" s="13"/>
      <c r="F39" s="62"/>
      <c r="G39" s="11">
        <v>0</v>
      </c>
      <c r="H39" s="8"/>
      <c r="I39" s="9">
        <v>0</v>
      </c>
    </row>
    <row r="40" spans="1:10" ht="17.25" customHeight="1" x14ac:dyDescent="0.25">
      <c r="A40" s="61"/>
      <c r="B40" s="63" t="s">
        <v>12</v>
      </c>
      <c r="C40" s="62"/>
      <c r="D40" s="6"/>
      <c r="E40" s="62"/>
      <c r="F40" s="62"/>
      <c r="G40" s="11"/>
      <c r="H40" s="8"/>
      <c r="I40" s="9"/>
    </row>
    <row r="41" spans="1:10" ht="48" customHeight="1" x14ac:dyDescent="0.25">
      <c r="A41" s="61"/>
      <c r="B41" s="130" t="s">
        <v>109</v>
      </c>
      <c r="C41" s="130"/>
      <c r="D41" s="130"/>
      <c r="E41" s="13"/>
      <c r="F41" s="62"/>
      <c r="G41" s="11">
        <v>54052</v>
      </c>
      <c r="H41" s="8"/>
      <c r="I41" s="9">
        <v>53988</v>
      </c>
    </row>
    <row r="42" spans="1:10" x14ac:dyDescent="0.25">
      <c r="A42" s="61"/>
      <c r="B42" s="62" t="s">
        <v>14</v>
      </c>
      <c r="C42" s="62"/>
      <c r="D42" s="6"/>
      <c r="E42" s="62"/>
      <c r="F42" s="62"/>
      <c r="G42" s="11">
        <f>4187166+41420</f>
        <v>4228586</v>
      </c>
      <c r="H42" s="8"/>
      <c r="I42" s="9">
        <v>4210995</v>
      </c>
    </row>
    <row r="43" spans="1:10" ht="15.75" thickBot="1" x14ac:dyDescent="0.3">
      <c r="A43" s="61"/>
      <c r="B43" s="62" t="s">
        <v>13</v>
      </c>
      <c r="C43" s="62"/>
      <c r="D43" s="6"/>
      <c r="E43" s="62"/>
      <c r="F43" s="62"/>
      <c r="G43" s="12">
        <f>-7011483-551605</f>
        <v>-7563088</v>
      </c>
      <c r="H43" s="8"/>
      <c r="I43" s="12">
        <v>-7011483</v>
      </c>
      <c r="J43" s="3"/>
    </row>
    <row r="44" spans="1:10" x14ac:dyDescent="0.25">
      <c r="A44" s="61"/>
      <c r="B44" s="62" t="s">
        <v>60</v>
      </c>
      <c r="C44" s="6"/>
      <c r="D44" s="62"/>
      <c r="E44" s="62"/>
      <c r="F44" s="62"/>
      <c r="G44" s="14">
        <f>SUM(G33:G43)</f>
        <v>-3280372</v>
      </c>
      <c r="H44" s="8"/>
      <c r="I44" s="14">
        <f>SUM(I33:I43)</f>
        <v>-2746422</v>
      </c>
    </row>
    <row r="45" spans="1:10" ht="15.75" thickBot="1" x14ac:dyDescent="0.3">
      <c r="A45" s="61"/>
      <c r="B45" s="62" t="s">
        <v>61</v>
      </c>
      <c r="C45" s="62"/>
      <c r="D45" s="62"/>
      <c r="E45" s="62"/>
      <c r="F45" s="62"/>
      <c r="G45" s="67">
        <f>G29+G44</f>
        <v>25734</v>
      </c>
      <c r="H45" s="8"/>
      <c r="I45" s="67">
        <f>I29+I44</f>
        <v>15952</v>
      </c>
      <c r="J45" s="59"/>
    </row>
    <row r="46" spans="1:10" ht="15.75" thickTop="1" x14ac:dyDescent="0.25">
      <c r="A46" s="61"/>
      <c r="B46" s="68"/>
      <c r="C46" s="68"/>
      <c r="D46" s="68"/>
      <c r="E46" s="68"/>
      <c r="F46" s="68"/>
      <c r="H46" s="61"/>
      <c r="I46" s="69"/>
    </row>
    <row r="47" spans="1:10" s="5" customFormat="1" ht="21" customHeight="1" x14ac:dyDescent="0.2">
      <c r="B47" s="129" t="s">
        <v>75</v>
      </c>
      <c r="C47" s="129"/>
      <c r="D47" s="129"/>
      <c r="E47" s="129"/>
      <c r="F47" s="129"/>
      <c r="G47" s="129"/>
      <c r="H47" s="129"/>
      <c r="I47" s="129"/>
    </row>
    <row r="50" spans="7:9" x14ac:dyDescent="0.25">
      <c r="G50" s="76">
        <f>G45-G15</f>
        <v>0</v>
      </c>
      <c r="I50" s="76">
        <f>I45-I15</f>
        <v>0</v>
      </c>
    </row>
  </sheetData>
  <mergeCells count="7">
    <mergeCell ref="B1:E3"/>
    <mergeCell ref="B47:I47"/>
    <mergeCell ref="B33:D33"/>
    <mergeCell ref="B35:D35"/>
    <mergeCell ref="B37:D37"/>
    <mergeCell ref="B41:D41"/>
    <mergeCell ref="B39:D39"/>
  </mergeCells>
  <pageMargins left="0.7" right="0.7" top="0.75" bottom="0.75" header="0.3" footer="0.3"/>
  <pageSetup scale="2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71EC-0657-435F-AAF9-879296C8B269}">
  <dimension ref="A1:H57"/>
  <sheetViews>
    <sheetView zoomScaleNormal="100" workbookViewId="0">
      <selection activeCell="M37" sqref="M37"/>
    </sheetView>
  </sheetViews>
  <sheetFormatPr defaultRowHeight="12" x14ac:dyDescent="0.2"/>
  <cols>
    <col min="1" max="3" width="9.140625" style="36"/>
    <col min="4" max="4" width="28.42578125" style="36" customWidth="1"/>
    <col min="5" max="5" width="13.42578125" style="35" bestFit="1" customWidth="1"/>
    <col min="6" max="6" width="1.5703125" style="36" customWidth="1"/>
    <col min="7" max="7" width="13.42578125" style="36" bestFit="1" customWidth="1"/>
    <col min="8" max="8" width="10.5703125" style="36" bestFit="1" customWidth="1"/>
    <col min="9" max="16384" width="9.140625" style="36"/>
  </cols>
  <sheetData>
    <row r="1" spans="1:7" ht="20.100000000000001" customHeight="1" x14ac:dyDescent="0.2">
      <c r="A1" s="131" t="s">
        <v>73</v>
      </c>
      <c r="B1" s="131"/>
      <c r="C1" s="131"/>
      <c r="D1" s="131"/>
    </row>
    <row r="2" spans="1:7" x14ac:dyDescent="0.2">
      <c r="A2" s="131"/>
      <c r="B2" s="131"/>
      <c r="C2" s="131"/>
      <c r="D2" s="131"/>
    </row>
    <row r="3" spans="1:7" x14ac:dyDescent="0.2">
      <c r="A3" s="131"/>
      <c r="B3" s="131"/>
      <c r="C3" s="131"/>
      <c r="D3" s="131"/>
    </row>
    <row r="4" spans="1:7" ht="12.75" customHeight="1" x14ac:dyDescent="0.2">
      <c r="A4" s="131"/>
      <c r="B4" s="131"/>
      <c r="C4" s="131"/>
      <c r="D4" s="131"/>
    </row>
    <row r="5" spans="1:7" ht="30" customHeight="1" x14ac:dyDescent="0.2">
      <c r="E5" s="132" t="s">
        <v>122</v>
      </c>
      <c r="F5" s="133"/>
      <c r="G5" s="133"/>
    </row>
    <row r="6" spans="1:7" ht="13.5" customHeight="1" x14ac:dyDescent="0.2">
      <c r="E6" s="37">
        <v>2020</v>
      </c>
      <c r="F6" s="104"/>
      <c r="G6" s="38">
        <v>2019</v>
      </c>
    </row>
    <row r="7" spans="1:7" x14ac:dyDescent="0.2">
      <c r="A7" s="39" t="s">
        <v>9</v>
      </c>
      <c r="E7" s="40"/>
      <c r="G7" s="41"/>
    </row>
    <row r="8" spans="1:7" x14ac:dyDescent="0.2">
      <c r="E8" s="40"/>
      <c r="G8" s="41"/>
    </row>
    <row r="9" spans="1:7" x14ac:dyDescent="0.2">
      <c r="A9" s="36" t="s">
        <v>63</v>
      </c>
      <c r="E9" s="42">
        <f>'Income Statement'!F25</f>
        <v>-551605</v>
      </c>
      <c r="F9" s="43"/>
      <c r="G9" s="42">
        <f>'Income Statement'!H25</f>
        <v>-817286</v>
      </c>
    </row>
    <row r="10" spans="1:7" x14ac:dyDescent="0.2">
      <c r="E10" s="40"/>
      <c r="G10" s="41"/>
    </row>
    <row r="11" spans="1:7" x14ac:dyDescent="0.2">
      <c r="A11" s="36" t="s">
        <v>55</v>
      </c>
      <c r="E11" s="40"/>
      <c r="G11" s="41"/>
    </row>
    <row r="12" spans="1:7" x14ac:dyDescent="0.2">
      <c r="A12" s="36" t="s">
        <v>15</v>
      </c>
      <c r="E12" s="40"/>
      <c r="G12" s="41"/>
    </row>
    <row r="13" spans="1:7" x14ac:dyDescent="0.2">
      <c r="A13" s="36" t="s">
        <v>54</v>
      </c>
      <c r="E13" s="40">
        <f>'Income Statement'!F12</f>
        <v>4100</v>
      </c>
      <c r="G13" s="40">
        <f>'Income Statement'!H12</f>
        <v>364100</v>
      </c>
    </row>
    <row r="14" spans="1:7" x14ac:dyDescent="0.2">
      <c r="A14" s="36" t="s">
        <v>105</v>
      </c>
      <c r="E14" s="40">
        <f>-'Income Statement'!F19</f>
        <v>0</v>
      </c>
      <c r="G14" s="40">
        <v>17779</v>
      </c>
    </row>
    <row r="15" spans="1:7" x14ac:dyDescent="0.2">
      <c r="A15" s="36" t="s">
        <v>35</v>
      </c>
      <c r="E15" s="40">
        <f>-'Income Statement'!F22</f>
        <v>214204</v>
      </c>
      <c r="G15" s="40">
        <f>-'Income Statement'!H22</f>
        <v>84584</v>
      </c>
    </row>
    <row r="16" spans="1:7" x14ac:dyDescent="0.2">
      <c r="A16" s="36" t="s">
        <v>113</v>
      </c>
      <c r="E16" s="40"/>
      <c r="G16" s="41">
        <v>0</v>
      </c>
    </row>
    <row r="17" spans="1:8" x14ac:dyDescent="0.2">
      <c r="A17" s="36" t="s">
        <v>39</v>
      </c>
      <c r="E17" s="40"/>
      <c r="G17" s="41"/>
    </row>
    <row r="18" spans="1:8" x14ac:dyDescent="0.2">
      <c r="A18" s="36" t="s">
        <v>40</v>
      </c>
      <c r="E18" s="40">
        <v>0</v>
      </c>
      <c r="G18" s="41">
        <v>0</v>
      </c>
    </row>
    <row r="19" spans="1:8" x14ac:dyDescent="0.2">
      <c r="A19" s="36" t="s">
        <v>65</v>
      </c>
      <c r="E19" s="40">
        <f>'Balance Sheet'!I8-'Balance Sheet'!G8</f>
        <v>-7500</v>
      </c>
      <c r="G19" s="41">
        <v>-7500</v>
      </c>
      <c r="H19" s="44"/>
    </row>
    <row r="20" spans="1:8" ht="12.75" thickBot="1" x14ac:dyDescent="0.25">
      <c r="A20" s="36" t="s">
        <v>80</v>
      </c>
      <c r="E20" s="45">
        <f>'Balance Sheet'!G18-'Balance Sheet'!I18</f>
        <v>23801</v>
      </c>
      <c r="G20" s="46">
        <v>15018</v>
      </c>
    </row>
    <row r="21" spans="1:8" x14ac:dyDescent="0.2">
      <c r="E21" s="40"/>
      <c r="G21" s="41"/>
    </row>
    <row r="22" spans="1:8" x14ac:dyDescent="0.2">
      <c r="E22" s="40"/>
      <c r="G22" s="41"/>
      <c r="H22" s="44"/>
    </row>
    <row r="23" spans="1:8" x14ac:dyDescent="0.2">
      <c r="A23" s="36" t="s">
        <v>16</v>
      </c>
      <c r="E23" s="47">
        <f>E9+SUM(E13:E20)</f>
        <v>-317000</v>
      </c>
      <c r="G23" s="48">
        <f>G9+SUM(G13:G20)</f>
        <v>-343305</v>
      </c>
      <c r="H23" s="44"/>
    </row>
    <row r="24" spans="1:8" x14ac:dyDescent="0.2">
      <c r="E24" s="40"/>
      <c r="G24" s="41"/>
    </row>
    <row r="25" spans="1:8" x14ac:dyDescent="0.2">
      <c r="A25" s="39" t="s">
        <v>10</v>
      </c>
      <c r="E25" s="40"/>
      <c r="G25" s="41"/>
    </row>
    <row r="26" spans="1:8" x14ac:dyDescent="0.2">
      <c r="E26" s="40"/>
      <c r="G26" s="41"/>
    </row>
    <row r="27" spans="1:8" x14ac:dyDescent="0.2">
      <c r="A27" s="49" t="s">
        <v>112</v>
      </c>
      <c r="E27" s="40">
        <v>0</v>
      </c>
      <c r="G27" s="41">
        <v>2500</v>
      </c>
    </row>
    <row r="28" spans="1:8" ht="12.75" thickBot="1" x14ac:dyDescent="0.25">
      <c r="A28" s="49" t="s">
        <v>74</v>
      </c>
      <c r="E28" s="45">
        <v>-5335</v>
      </c>
      <c r="G28" s="46">
        <v>-2022</v>
      </c>
    </row>
    <row r="30" spans="1:8" x14ac:dyDescent="0.2">
      <c r="A30" s="36" t="s">
        <v>17</v>
      </c>
      <c r="E30" s="40">
        <f>SUM(E26:E28)</f>
        <v>-5335</v>
      </c>
      <c r="G30" s="41">
        <f>SUM(G26:G28)</f>
        <v>478</v>
      </c>
      <c r="H30" s="44"/>
    </row>
    <row r="31" spans="1:8" x14ac:dyDescent="0.2">
      <c r="E31" s="40"/>
      <c r="G31" s="41"/>
    </row>
    <row r="32" spans="1:8" x14ac:dyDescent="0.2">
      <c r="A32" s="39" t="s">
        <v>11</v>
      </c>
      <c r="E32" s="40"/>
      <c r="G32" s="41"/>
    </row>
    <row r="33" spans="1:8" x14ac:dyDescent="0.2">
      <c r="A33" s="36" t="s">
        <v>115</v>
      </c>
      <c r="E33" s="40"/>
      <c r="G33" s="41">
        <v>0</v>
      </c>
    </row>
    <row r="34" spans="1:8" x14ac:dyDescent="0.2">
      <c r="A34" s="36" t="s">
        <v>41</v>
      </c>
      <c r="E34" s="40">
        <v>0</v>
      </c>
      <c r="G34" s="41">
        <v>0</v>
      </c>
    </row>
    <row r="35" spans="1:8" ht="12.75" thickBot="1" x14ac:dyDescent="0.25">
      <c r="A35" s="36" t="s">
        <v>18</v>
      </c>
      <c r="E35" s="45">
        <f>'Balance Sheet'!G22-'Balance Sheet'!I22</f>
        <v>323382</v>
      </c>
      <c r="G35" s="46">
        <v>332489</v>
      </c>
    </row>
    <row r="37" spans="1:8" ht="12.75" thickBot="1" x14ac:dyDescent="0.25">
      <c r="A37" s="36" t="s">
        <v>19</v>
      </c>
      <c r="E37" s="45">
        <f>SUM(E34:E36)</f>
        <v>323382</v>
      </c>
      <c r="G37" s="46">
        <f>SUM(G33:G36)</f>
        <v>332489</v>
      </c>
      <c r="H37" s="44"/>
    </row>
    <row r="39" spans="1:8" x14ac:dyDescent="0.2">
      <c r="A39" s="36" t="s">
        <v>57</v>
      </c>
      <c r="E39" s="50">
        <f>E23+E30+E37</f>
        <v>1047</v>
      </c>
      <c r="G39" s="44">
        <f>G23+G30+G37</f>
        <v>-10338</v>
      </c>
    </row>
    <row r="41" spans="1:8" x14ac:dyDescent="0.2">
      <c r="A41" s="36" t="s">
        <v>76</v>
      </c>
      <c r="E41" s="58">
        <f>'Balance Sheet'!I7</f>
        <v>2022</v>
      </c>
      <c r="G41" s="60">
        <v>12449</v>
      </c>
    </row>
    <row r="42" spans="1:8" x14ac:dyDescent="0.2">
      <c r="E42" s="40"/>
      <c r="G42" s="51"/>
    </row>
    <row r="43" spans="1:8" ht="12.75" thickBot="1" x14ac:dyDescent="0.25">
      <c r="A43" s="36" t="s">
        <v>77</v>
      </c>
      <c r="E43" s="52">
        <f>+E41+E39</f>
        <v>3069</v>
      </c>
      <c r="F43" s="53"/>
      <c r="G43" s="54">
        <f>G39+G41</f>
        <v>2111</v>
      </c>
    </row>
    <row r="44" spans="1:8" ht="12.75" thickTop="1" x14ac:dyDescent="0.2">
      <c r="D44" s="53"/>
      <c r="E44" s="42"/>
    </row>
    <row r="45" spans="1:8" x14ac:dyDescent="0.2">
      <c r="A45" s="36" t="s">
        <v>66</v>
      </c>
      <c r="D45" s="53"/>
      <c r="E45" s="42"/>
    </row>
    <row r="46" spans="1:8" x14ac:dyDescent="0.2">
      <c r="A46" s="36" t="s">
        <v>67</v>
      </c>
      <c r="D46" s="53"/>
      <c r="E46" s="56">
        <v>0</v>
      </c>
      <c r="G46" s="56">
        <v>0</v>
      </c>
    </row>
    <row r="47" spans="1:8" x14ac:dyDescent="0.2">
      <c r="A47" s="36" t="s">
        <v>68</v>
      </c>
      <c r="D47" s="53"/>
      <c r="E47" s="56">
        <v>0</v>
      </c>
      <c r="G47" s="56">
        <v>0</v>
      </c>
    </row>
    <row r="48" spans="1:8" x14ac:dyDescent="0.2">
      <c r="E48" s="55"/>
      <c r="G48" s="44"/>
    </row>
    <row r="49" spans="1:7" x14ac:dyDescent="0.2">
      <c r="E49" s="50"/>
      <c r="G49" s="44"/>
    </row>
    <row r="50" spans="1:7" x14ac:dyDescent="0.2">
      <c r="A50" s="36" t="s">
        <v>20</v>
      </c>
      <c r="E50" s="50"/>
      <c r="G50" s="44"/>
    </row>
    <row r="51" spans="1:7" x14ac:dyDescent="0.2">
      <c r="A51" s="36" t="s">
        <v>78</v>
      </c>
      <c r="E51" s="56">
        <v>0</v>
      </c>
      <c r="G51" s="53">
        <v>0</v>
      </c>
    </row>
    <row r="52" spans="1:7" x14ac:dyDescent="0.2">
      <c r="A52" s="36" t="s">
        <v>25</v>
      </c>
      <c r="E52" s="56">
        <f>110260-82605</f>
        <v>27655</v>
      </c>
      <c r="G52" s="53">
        <v>0</v>
      </c>
    </row>
    <row r="53" spans="1:7" x14ac:dyDescent="0.2">
      <c r="A53" s="36" t="s">
        <v>21</v>
      </c>
      <c r="E53" s="56">
        <v>0</v>
      </c>
      <c r="G53" s="53">
        <v>0</v>
      </c>
    </row>
    <row r="54" spans="1:7" x14ac:dyDescent="0.2">
      <c r="E54" s="50"/>
      <c r="G54" s="44"/>
    </row>
    <row r="55" spans="1:7" x14ac:dyDescent="0.2">
      <c r="A55" s="134" t="s">
        <v>75</v>
      </c>
      <c r="B55" s="134"/>
      <c r="C55" s="134"/>
      <c r="D55" s="134"/>
      <c r="E55" s="134"/>
      <c r="F55" s="134"/>
      <c r="G55" s="134"/>
    </row>
    <row r="56" spans="1:7" x14ac:dyDescent="0.2">
      <c r="A56" s="104"/>
      <c r="B56" s="104"/>
      <c r="C56" s="104"/>
      <c r="D56" s="104"/>
      <c r="E56" s="57"/>
      <c r="F56" s="104"/>
      <c r="G56" s="104"/>
    </row>
    <row r="57" spans="1:7" x14ac:dyDescent="0.2">
      <c r="E57" s="40">
        <f>E43-'Balance Sheet'!G7</f>
        <v>0</v>
      </c>
      <c r="G57" s="44"/>
    </row>
  </sheetData>
  <mergeCells count="3">
    <mergeCell ref="A1:D4"/>
    <mergeCell ref="E5:G5"/>
    <mergeCell ref="A55:G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D351-705D-4741-80B4-46188F76B5A6}">
  <dimension ref="A1:AE27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S38" sqref="S38"/>
    </sheetView>
  </sheetViews>
  <sheetFormatPr defaultRowHeight="12" x14ac:dyDescent="0.2"/>
  <cols>
    <col min="1" max="1" width="47" style="36" bestFit="1" customWidth="1"/>
    <col min="2" max="2" width="0" style="36" hidden="1" customWidth="1"/>
    <col min="3" max="3" width="9.28515625" style="41" bestFit="1" customWidth="1"/>
    <col min="4" max="4" width="3.28515625" style="41" hidden="1" customWidth="1"/>
    <col min="5" max="5" width="9.28515625" style="41" bestFit="1" customWidth="1"/>
    <col min="6" max="6" width="3.140625" style="41" hidden="1" customWidth="1"/>
    <col min="7" max="7" width="10" style="41" bestFit="1" customWidth="1"/>
    <col min="8" max="8" width="3" style="41" hidden="1" customWidth="1"/>
    <col min="9" max="9" width="9.140625" style="41"/>
    <col min="10" max="10" width="2.5703125" style="41" hidden="1" customWidth="1"/>
    <col min="11" max="11" width="9.140625" style="41"/>
    <col min="12" max="12" width="2" style="41" hidden="1" customWidth="1"/>
    <col min="13" max="13" width="9.140625" style="36"/>
    <col min="14" max="14" width="3.42578125" style="36" hidden="1" customWidth="1"/>
    <col min="15" max="15" width="9.140625" style="36"/>
    <col min="16" max="16" width="2.140625" style="36" hidden="1" customWidth="1"/>
    <col min="17" max="17" width="9.140625" style="36"/>
    <col min="18" max="18" width="1.85546875" style="36" customWidth="1"/>
    <col min="19" max="19" width="12.140625" style="51" bestFit="1" customWidth="1"/>
    <col min="20" max="20" width="2.5703125" style="36" hidden="1" customWidth="1"/>
    <col min="21" max="21" width="11" style="36" bestFit="1" customWidth="1"/>
    <col min="22" max="22" width="3.42578125" style="36" hidden="1" customWidth="1"/>
    <col min="23" max="23" width="13.7109375" style="36" bestFit="1" customWidth="1"/>
    <col min="24" max="24" width="3.140625" style="36" hidden="1" customWidth="1"/>
    <col min="25" max="25" width="12.5703125" style="36" customWidth="1"/>
    <col min="26" max="26" width="3.140625" style="36" hidden="1" customWidth="1"/>
    <col min="27" max="27" width="14.140625" style="41" bestFit="1" customWidth="1"/>
    <col min="28" max="28" width="0" style="36" hidden="1" customWidth="1"/>
    <col min="29" max="29" width="13.5703125" style="36" bestFit="1" customWidth="1"/>
    <col min="30" max="30" width="11.5703125" style="36" bestFit="1" customWidth="1"/>
    <col min="31" max="31" width="11" style="36" bestFit="1" customWidth="1"/>
    <col min="32" max="16384" width="9.140625" style="36"/>
  </cols>
  <sheetData>
    <row r="1" spans="1:29" x14ac:dyDescent="0.2">
      <c r="A1" s="79" t="s">
        <v>83</v>
      </c>
      <c r="J1" s="80"/>
      <c r="K1" s="80"/>
      <c r="L1" s="80"/>
      <c r="Q1" s="81"/>
      <c r="R1" s="81"/>
      <c r="S1" s="81"/>
      <c r="T1" s="81"/>
      <c r="U1" s="81"/>
      <c r="V1" s="81"/>
      <c r="W1" s="81"/>
      <c r="X1" s="81"/>
      <c r="Y1" s="81"/>
      <c r="Z1" s="81"/>
      <c r="AA1" s="82"/>
      <c r="AB1" s="83"/>
    </row>
    <row r="2" spans="1:29" ht="15" customHeight="1" x14ac:dyDescent="0.2">
      <c r="A2" s="84" t="s">
        <v>84</v>
      </c>
      <c r="B2" s="84"/>
      <c r="C2" s="85"/>
      <c r="D2" s="85"/>
      <c r="E2" s="85"/>
      <c r="J2" s="80"/>
      <c r="K2" s="80"/>
      <c r="L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2"/>
      <c r="AB2" s="83"/>
    </row>
    <row r="3" spans="1:29" x14ac:dyDescent="0.2">
      <c r="A3" s="84" t="s">
        <v>85</v>
      </c>
      <c r="J3" s="80"/>
      <c r="K3" s="80"/>
      <c r="L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  <c r="AB3" s="83"/>
    </row>
    <row r="4" spans="1:29" x14ac:dyDescent="0.2">
      <c r="J4" s="80"/>
      <c r="K4" s="80"/>
      <c r="L4" s="80"/>
      <c r="Q4" s="81"/>
      <c r="R4" s="81"/>
      <c r="S4" s="81"/>
      <c r="T4" s="81"/>
      <c r="U4" s="81"/>
      <c r="V4" s="81"/>
      <c r="W4" s="81"/>
      <c r="X4" s="81"/>
      <c r="Y4" s="86"/>
      <c r="Z4" s="81"/>
      <c r="AA4" s="82"/>
      <c r="AB4" s="83"/>
    </row>
    <row r="5" spans="1:29" x14ac:dyDescent="0.2">
      <c r="J5" s="80"/>
      <c r="K5" s="80"/>
      <c r="L5" s="80"/>
      <c r="Q5" s="81"/>
      <c r="R5" s="81"/>
      <c r="S5" s="81"/>
      <c r="T5" s="81"/>
      <c r="U5" s="81"/>
      <c r="V5" s="81"/>
      <c r="W5" s="81"/>
      <c r="X5" s="81"/>
      <c r="Y5" s="86"/>
      <c r="Z5" s="81"/>
      <c r="AA5" s="82"/>
      <c r="AB5" s="83"/>
    </row>
    <row r="6" spans="1:29" ht="15.75" customHeight="1" thickBot="1" x14ac:dyDescent="0.25">
      <c r="C6" s="136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81"/>
      <c r="S6" s="137" t="s">
        <v>12</v>
      </c>
      <c r="T6" s="137"/>
      <c r="U6" s="137"/>
      <c r="V6" s="81"/>
      <c r="W6" s="87" t="s">
        <v>87</v>
      </c>
      <c r="X6" s="81"/>
      <c r="Y6" s="86"/>
      <c r="Z6" s="81"/>
      <c r="AA6" s="82"/>
      <c r="AB6" s="83"/>
    </row>
    <row r="7" spans="1:29" ht="15.75" customHeight="1" thickTop="1" thickBot="1" x14ac:dyDescent="0.25">
      <c r="C7" s="138" t="s">
        <v>88</v>
      </c>
      <c r="D7" s="138"/>
      <c r="E7" s="138"/>
      <c r="G7" s="138" t="s">
        <v>89</v>
      </c>
      <c r="H7" s="138"/>
      <c r="I7" s="138"/>
      <c r="J7" s="80"/>
      <c r="K7" s="139" t="s">
        <v>90</v>
      </c>
      <c r="L7" s="139"/>
      <c r="M7" s="139"/>
      <c r="N7" s="88"/>
      <c r="O7" s="139" t="s">
        <v>91</v>
      </c>
      <c r="P7" s="139"/>
      <c r="Q7" s="139"/>
      <c r="R7" s="81"/>
      <c r="S7" s="89"/>
      <c r="T7" s="89"/>
      <c r="U7" s="89"/>
      <c r="V7" s="81"/>
      <c r="W7" s="87" t="s">
        <v>92</v>
      </c>
      <c r="X7" s="81"/>
      <c r="Y7" s="87" t="s">
        <v>93</v>
      </c>
      <c r="Z7" s="81"/>
      <c r="AA7" s="82"/>
      <c r="AB7" s="83"/>
    </row>
    <row r="8" spans="1:29" ht="12.75" thickBot="1" x14ac:dyDescent="0.25">
      <c r="C8" s="90" t="s">
        <v>94</v>
      </c>
      <c r="E8" s="90" t="s">
        <v>95</v>
      </c>
      <c r="G8" s="90" t="s">
        <v>94</v>
      </c>
      <c r="I8" s="90" t="s">
        <v>95</v>
      </c>
      <c r="J8" s="80"/>
      <c r="K8" s="121" t="s">
        <v>96</v>
      </c>
      <c r="L8" s="80"/>
      <c r="M8" s="91" t="s">
        <v>97</v>
      </c>
      <c r="N8" s="120"/>
      <c r="O8" s="121" t="s">
        <v>96</v>
      </c>
      <c r="P8" s="80"/>
      <c r="Q8" s="91" t="s">
        <v>97</v>
      </c>
      <c r="R8" s="81"/>
      <c r="S8" s="121" t="s">
        <v>96</v>
      </c>
      <c r="T8" s="81"/>
      <c r="U8" s="92" t="s">
        <v>95</v>
      </c>
      <c r="V8" s="81"/>
      <c r="W8" s="122" t="s">
        <v>98</v>
      </c>
      <c r="X8" s="81"/>
      <c r="Y8" s="122" t="s">
        <v>99</v>
      </c>
      <c r="Z8" s="81"/>
      <c r="AA8" s="93" t="s">
        <v>100</v>
      </c>
      <c r="AB8" s="83"/>
    </row>
    <row r="9" spans="1:29" ht="12.75" hidden="1" thickTop="1" x14ac:dyDescent="0.2">
      <c r="C9" s="110"/>
      <c r="E9" s="110"/>
      <c r="G9" s="110"/>
      <c r="I9" s="110"/>
      <c r="J9" s="80"/>
      <c r="K9" s="106"/>
      <c r="L9" s="80"/>
      <c r="M9" s="120"/>
      <c r="N9" s="120"/>
      <c r="O9" s="120"/>
      <c r="P9" s="120"/>
      <c r="Q9" s="81"/>
      <c r="R9" s="81"/>
      <c r="S9" s="111"/>
      <c r="T9" s="81"/>
      <c r="U9" s="87"/>
      <c r="V9" s="81"/>
      <c r="W9" s="87"/>
      <c r="X9" s="81"/>
      <c r="Y9" s="87"/>
      <c r="Z9" s="81"/>
      <c r="AA9" s="112"/>
      <c r="AB9" s="83"/>
    </row>
    <row r="10" spans="1:29" ht="12.75" thickTop="1" x14ac:dyDescent="0.2">
      <c r="A10" s="41" t="s">
        <v>117</v>
      </c>
      <c r="C10" s="110">
        <v>7500</v>
      </c>
      <c r="E10" s="113">
        <v>8</v>
      </c>
      <c r="G10" s="110">
        <v>68197</v>
      </c>
      <c r="I10" s="113">
        <v>69</v>
      </c>
      <c r="J10" s="80"/>
      <c r="K10" s="110">
        <v>1</v>
      </c>
      <c r="L10" s="80"/>
      <c r="M10" s="113">
        <v>1</v>
      </c>
      <c r="N10" s="120"/>
      <c r="O10" s="110">
        <v>0</v>
      </c>
      <c r="P10" s="120"/>
      <c r="Q10" s="113">
        <v>0</v>
      </c>
      <c r="R10" s="81"/>
      <c r="S10" s="110">
        <v>53988755</v>
      </c>
      <c r="T10" s="81"/>
      <c r="U10" s="113">
        <v>53988</v>
      </c>
      <c r="V10" s="114"/>
      <c r="W10" s="113">
        <v>4210995</v>
      </c>
      <c r="X10" s="114"/>
      <c r="Y10" s="113">
        <v>-7011482</v>
      </c>
      <c r="Z10" s="81"/>
      <c r="AA10" s="113">
        <f>E10+I10+M10+Q10+U10+W10+Y10</f>
        <v>-2746421</v>
      </c>
      <c r="AB10" s="83"/>
    </row>
    <row r="11" spans="1:29" x14ac:dyDescent="0.2">
      <c r="C11" s="110"/>
      <c r="E11" s="110"/>
      <c r="G11" s="110"/>
      <c r="I11" s="110"/>
      <c r="J11" s="80"/>
      <c r="K11" s="106"/>
      <c r="L11" s="80"/>
      <c r="M11" s="120"/>
      <c r="N11" s="120"/>
      <c r="O11" s="120"/>
      <c r="P11" s="120"/>
      <c r="Q11" s="81"/>
      <c r="R11" s="81"/>
      <c r="S11" s="111"/>
      <c r="T11" s="81"/>
      <c r="U11" s="87"/>
      <c r="V11" s="81"/>
      <c r="W11" s="87"/>
      <c r="X11" s="81"/>
      <c r="Y11" s="87"/>
      <c r="Z11" s="81"/>
      <c r="AA11" s="112"/>
      <c r="AB11" s="83"/>
    </row>
    <row r="12" spans="1:29" hidden="1" x14ac:dyDescent="0.2">
      <c r="C12" s="80"/>
      <c r="E12" s="80"/>
      <c r="G12" s="80"/>
      <c r="I12" s="80"/>
      <c r="J12" s="80"/>
      <c r="K12" s="80"/>
      <c r="L12" s="80"/>
      <c r="Q12" s="81"/>
      <c r="R12" s="81"/>
      <c r="S12" s="95"/>
      <c r="T12" s="81"/>
      <c r="U12" s="96"/>
      <c r="V12" s="81"/>
      <c r="W12" s="96"/>
      <c r="X12" s="81"/>
      <c r="Y12" s="96"/>
      <c r="Z12" s="81"/>
      <c r="AA12" s="112">
        <f t="shared" ref="AA12:AA13" si="0">Y12+W12+U12+Q12+M12+I12+E12</f>
        <v>0</v>
      </c>
      <c r="AB12" s="83"/>
    </row>
    <row r="13" spans="1:29" ht="12.75" thickBot="1" x14ac:dyDescent="0.25">
      <c r="A13" s="84" t="s">
        <v>110</v>
      </c>
      <c r="B13" s="94"/>
      <c r="C13" s="98">
        <v>0</v>
      </c>
      <c r="D13" s="99"/>
      <c r="E13" s="98">
        <v>0</v>
      </c>
      <c r="F13" s="99"/>
      <c r="G13" s="98">
        <v>0</v>
      </c>
      <c r="H13" s="99"/>
      <c r="I13" s="98">
        <v>0</v>
      </c>
      <c r="J13" s="80"/>
      <c r="K13" s="98">
        <v>0</v>
      </c>
      <c r="L13" s="80"/>
      <c r="M13" s="98">
        <v>0</v>
      </c>
      <c r="N13" s="94"/>
      <c r="O13" s="98">
        <v>0</v>
      </c>
      <c r="P13" s="94"/>
      <c r="Q13" s="98">
        <v>0</v>
      </c>
      <c r="R13" s="100"/>
      <c r="S13" s="98">
        <v>0</v>
      </c>
      <c r="T13" s="100"/>
      <c r="U13" s="98">
        <v>0</v>
      </c>
      <c r="V13" s="100"/>
      <c r="W13" s="98">
        <v>0</v>
      </c>
      <c r="X13" s="100"/>
      <c r="Y13" s="98">
        <v>-84067</v>
      </c>
      <c r="Z13" s="100"/>
      <c r="AA13" s="98">
        <f t="shared" si="0"/>
        <v>-84067</v>
      </c>
      <c r="AB13" s="83"/>
    </row>
    <row r="14" spans="1:29" ht="12.75" thickTop="1" x14ac:dyDescent="0.2">
      <c r="C14" s="80"/>
      <c r="E14" s="80"/>
      <c r="G14" s="80"/>
      <c r="I14" s="80"/>
      <c r="J14" s="80"/>
      <c r="K14" s="80"/>
      <c r="L14" s="80"/>
      <c r="Q14" s="81"/>
      <c r="R14" s="81"/>
      <c r="S14" s="95"/>
      <c r="T14" s="81"/>
      <c r="U14" s="96"/>
      <c r="V14" s="81"/>
      <c r="W14" s="96"/>
      <c r="X14" s="81"/>
      <c r="Y14" s="96"/>
      <c r="Z14" s="81"/>
      <c r="AA14" s="97"/>
      <c r="AB14" s="83"/>
    </row>
    <row r="15" spans="1:29" s="41" customFormat="1" x14ac:dyDescent="0.2">
      <c r="A15" s="41" t="s">
        <v>118</v>
      </c>
      <c r="C15" s="80">
        <f>SUM(C10:C14)</f>
        <v>7500</v>
      </c>
      <c r="E15" s="80">
        <f>SUM(E10:E14)</f>
        <v>8</v>
      </c>
      <c r="G15" s="80">
        <f>SUM(G10:G14)</f>
        <v>68197</v>
      </c>
      <c r="I15" s="80">
        <f>SUM(I10:I14)</f>
        <v>69</v>
      </c>
      <c r="J15" s="80"/>
      <c r="K15" s="80">
        <f>SUM(K10:K14)</f>
        <v>1</v>
      </c>
      <c r="L15" s="80"/>
      <c r="M15" s="80">
        <f>SUM(M10:M14)</f>
        <v>1</v>
      </c>
      <c r="N15" s="99" t="s">
        <v>101</v>
      </c>
      <c r="O15" s="80">
        <f>SUM(O10:O14)</f>
        <v>0</v>
      </c>
      <c r="P15" s="99"/>
      <c r="Q15" s="80">
        <f>SUM(Q10:Q14)</f>
        <v>0</v>
      </c>
      <c r="R15" s="82"/>
      <c r="S15" s="80">
        <f>SUM(S10:S14)</f>
        <v>53988755</v>
      </c>
      <c r="T15" s="82"/>
      <c r="U15" s="80">
        <f>SUM(U10:U14)</f>
        <v>53988</v>
      </c>
      <c r="V15" s="82"/>
      <c r="W15" s="80">
        <f>SUM(W10:W14)</f>
        <v>4210995</v>
      </c>
      <c r="X15" s="82"/>
      <c r="Y15" s="80">
        <f>SUM(Y10:Y14)</f>
        <v>-7095549</v>
      </c>
      <c r="Z15" s="82"/>
      <c r="AA15" s="80">
        <f>SUM(AA10:AA14)</f>
        <v>-2830488</v>
      </c>
      <c r="AB15" s="80"/>
    </row>
    <row r="16" spans="1:29" x14ac:dyDescent="0.2">
      <c r="C16" s="80"/>
      <c r="E16" s="115"/>
      <c r="G16" s="80"/>
      <c r="I16" s="115"/>
      <c r="J16" s="80"/>
      <c r="K16" s="80"/>
      <c r="L16" s="80"/>
      <c r="M16" s="115"/>
      <c r="N16" s="94"/>
      <c r="O16" s="80"/>
      <c r="P16" s="94"/>
      <c r="Q16" s="115"/>
      <c r="R16" s="81"/>
      <c r="S16" s="80"/>
      <c r="T16" s="81"/>
      <c r="U16" s="115"/>
      <c r="V16" s="81"/>
      <c r="W16" s="115"/>
      <c r="X16" s="81"/>
      <c r="Y16" s="115"/>
      <c r="Z16" s="81"/>
      <c r="AA16" s="115"/>
      <c r="AB16" s="83"/>
      <c r="AC16" s="105"/>
    </row>
    <row r="17" spans="1:31" ht="12.75" thickBot="1" x14ac:dyDescent="0.25">
      <c r="A17" s="84" t="s">
        <v>110</v>
      </c>
      <c r="B17" s="94"/>
      <c r="C17" s="98">
        <v>0</v>
      </c>
      <c r="D17" s="99"/>
      <c r="E17" s="98">
        <v>0</v>
      </c>
      <c r="F17" s="99"/>
      <c r="G17" s="98">
        <v>0</v>
      </c>
      <c r="H17" s="99"/>
      <c r="I17" s="98">
        <v>0</v>
      </c>
      <c r="J17" s="80"/>
      <c r="K17" s="98">
        <v>0</v>
      </c>
      <c r="L17" s="80"/>
      <c r="M17" s="98">
        <v>0</v>
      </c>
      <c r="N17" s="94"/>
      <c r="O17" s="98">
        <v>0</v>
      </c>
      <c r="P17" s="94"/>
      <c r="Q17" s="98">
        <v>0</v>
      </c>
      <c r="R17" s="100"/>
      <c r="S17" s="98">
        <v>0</v>
      </c>
      <c r="T17" s="100"/>
      <c r="U17" s="98">
        <v>0</v>
      </c>
      <c r="V17" s="100"/>
      <c r="W17" s="98">
        <v>0</v>
      </c>
      <c r="X17" s="100"/>
      <c r="Y17" s="98">
        <v>-554012</v>
      </c>
      <c r="Z17" s="100"/>
      <c r="AA17" s="98">
        <f t="shared" ref="AA17" si="1">Y17+W17+U17+Q17+M17+I17+E17</f>
        <v>-554012</v>
      </c>
      <c r="AB17" s="83"/>
      <c r="AC17" s="105"/>
    </row>
    <row r="18" spans="1:31" ht="12.75" thickTop="1" x14ac:dyDescent="0.2">
      <c r="C18" s="80"/>
      <c r="E18" s="80"/>
      <c r="G18" s="80"/>
      <c r="I18" s="80"/>
      <c r="J18" s="80"/>
      <c r="K18" s="80"/>
      <c r="L18" s="80"/>
      <c r="Q18" s="81"/>
      <c r="R18" s="81"/>
      <c r="S18" s="95"/>
      <c r="T18" s="81"/>
      <c r="U18" s="96"/>
      <c r="V18" s="81"/>
      <c r="W18" s="96"/>
      <c r="X18" s="81"/>
      <c r="Y18" s="96"/>
      <c r="Z18" s="81"/>
      <c r="AA18" s="97"/>
      <c r="AB18" s="83"/>
      <c r="AC18" s="105"/>
    </row>
    <row r="19" spans="1:31" ht="12.75" thickBot="1" x14ac:dyDescent="0.25">
      <c r="A19" s="41" t="s">
        <v>123</v>
      </c>
      <c r="B19" s="41"/>
      <c r="C19" s="101">
        <f>SUM(C15:C18)</f>
        <v>7500</v>
      </c>
      <c r="E19" s="102">
        <f>SUM(E15:E18)</f>
        <v>8</v>
      </c>
      <c r="G19" s="101">
        <f>SUM(G15:G18)</f>
        <v>68197</v>
      </c>
      <c r="I19" s="102">
        <f>SUM(I15:I18)</f>
        <v>69</v>
      </c>
      <c r="J19" s="80"/>
      <c r="K19" s="101">
        <f>SUM(K15:K18)</f>
        <v>1</v>
      </c>
      <c r="L19" s="80"/>
      <c r="M19" s="102">
        <f>SUM(M15:M18)</f>
        <v>1</v>
      </c>
      <c r="N19" s="99" t="s">
        <v>101</v>
      </c>
      <c r="O19" s="101">
        <f>SUM(O15:O18)</f>
        <v>0</v>
      </c>
      <c r="P19" s="99"/>
      <c r="Q19" s="102">
        <f>SUM(Q15:Q18)</f>
        <v>0</v>
      </c>
      <c r="R19" s="82"/>
      <c r="S19" s="101">
        <f>SUM(S15:S18)</f>
        <v>53988755</v>
      </c>
      <c r="T19" s="82"/>
      <c r="U19" s="102">
        <f>SUM(U15:U18)</f>
        <v>53988</v>
      </c>
      <c r="V19" s="82"/>
      <c r="W19" s="102">
        <f>SUM(W15:W18)</f>
        <v>4210995</v>
      </c>
      <c r="X19" s="82"/>
      <c r="Y19" s="102">
        <f>SUM(Y15:Y18)</f>
        <v>-7649561</v>
      </c>
      <c r="Z19" s="82"/>
      <c r="AA19" s="102">
        <f>SUM(AA15:AA18)</f>
        <v>-3384500</v>
      </c>
      <c r="AB19" s="83"/>
      <c r="AC19" s="105"/>
    </row>
    <row r="20" spans="1:31" ht="12.75" thickTop="1" x14ac:dyDescent="0.2">
      <c r="C20" s="80"/>
      <c r="E20" s="115"/>
      <c r="G20" s="80"/>
      <c r="I20" s="115"/>
      <c r="J20" s="80"/>
      <c r="K20" s="80"/>
      <c r="L20" s="80"/>
      <c r="M20" s="115"/>
      <c r="N20" s="94"/>
      <c r="O20" s="80"/>
      <c r="P20" s="94"/>
      <c r="Q20" s="115"/>
      <c r="R20" s="81"/>
      <c r="S20" s="80"/>
      <c r="T20" s="81"/>
      <c r="U20" s="115"/>
      <c r="V20" s="81"/>
      <c r="W20" s="115"/>
      <c r="X20" s="81"/>
      <c r="Y20" s="115"/>
      <c r="Z20" s="81"/>
      <c r="AA20" s="115"/>
      <c r="AB20" s="83"/>
      <c r="AC20" s="105"/>
    </row>
    <row r="21" spans="1:31" x14ac:dyDescent="0.2">
      <c r="A21" s="36" t="s">
        <v>111</v>
      </c>
      <c r="C21" s="116">
        <v>0</v>
      </c>
      <c r="D21" s="123"/>
      <c r="E21" s="116">
        <v>0</v>
      </c>
      <c r="F21" s="123"/>
      <c r="G21" s="116">
        <v>0</v>
      </c>
      <c r="H21" s="123"/>
      <c r="I21" s="116">
        <v>0</v>
      </c>
      <c r="J21" s="116"/>
      <c r="K21" s="116">
        <v>0</v>
      </c>
      <c r="L21" s="116"/>
      <c r="M21" s="116">
        <v>0</v>
      </c>
      <c r="N21" s="124"/>
      <c r="O21" s="116">
        <v>0</v>
      </c>
      <c r="P21" s="124"/>
      <c r="Q21" s="116">
        <v>0</v>
      </c>
      <c r="R21" s="125"/>
      <c r="S21" s="116">
        <v>5420525</v>
      </c>
      <c r="T21" s="125"/>
      <c r="U21" s="116">
        <v>5421</v>
      </c>
      <c r="V21" s="125"/>
      <c r="W21" s="116">
        <v>12234</v>
      </c>
      <c r="X21" s="125"/>
      <c r="Y21" s="116">
        <v>0</v>
      </c>
      <c r="Z21" s="125"/>
      <c r="AA21" s="116">
        <f t="shared" ref="AA21:AA22" si="2">Y21+W21+U21+Q21+M21+I21+E21</f>
        <v>17655</v>
      </c>
      <c r="AB21" s="83"/>
      <c r="AC21" s="105"/>
      <c r="AD21" s="44"/>
      <c r="AE21" s="103"/>
    </row>
    <row r="22" spans="1:31" ht="12.75" thickBot="1" x14ac:dyDescent="0.25">
      <c r="A22" s="84" t="s">
        <v>110</v>
      </c>
      <c r="B22" s="94"/>
      <c r="C22" s="98">
        <v>0</v>
      </c>
      <c r="D22" s="99"/>
      <c r="E22" s="98">
        <v>0</v>
      </c>
      <c r="F22" s="99"/>
      <c r="G22" s="98">
        <v>0</v>
      </c>
      <c r="H22" s="99"/>
      <c r="I22" s="98">
        <v>0</v>
      </c>
      <c r="J22" s="80"/>
      <c r="K22" s="98">
        <v>0</v>
      </c>
      <c r="L22" s="80"/>
      <c r="M22" s="98">
        <v>0</v>
      </c>
      <c r="N22" s="94"/>
      <c r="O22" s="98">
        <v>0</v>
      </c>
      <c r="P22" s="94"/>
      <c r="Q22" s="98">
        <v>0</v>
      </c>
      <c r="R22" s="100"/>
      <c r="S22" s="98">
        <v>0</v>
      </c>
      <c r="T22" s="100"/>
      <c r="U22" s="98">
        <v>0</v>
      </c>
      <c r="V22" s="100"/>
      <c r="W22" s="98">
        <v>0</v>
      </c>
      <c r="X22" s="100"/>
      <c r="Y22" s="98">
        <v>86475</v>
      </c>
      <c r="Z22" s="100"/>
      <c r="AA22" s="98">
        <f t="shared" si="2"/>
        <v>86475</v>
      </c>
      <c r="AB22" s="83"/>
      <c r="AC22" s="105"/>
      <c r="AD22" s="44"/>
      <c r="AE22" s="103"/>
    </row>
    <row r="23" spans="1:31" ht="12.75" thickTop="1" x14ac:dyDescent="0.2">
      <c r="C23" s="80"/>
      <c r="E23" s="80"/>
      <c r="G23" s="80"/>
      <c r="I23" s="80"/>
      <c r="J23" s="80"/>
      <c r="K23" s="80"/>
      <c r="L23" s="80"/>
      <c r="Q23" s="81"/>
      <c r="R23" s="81"/>
      <c r="S23" s="95"/>
      <c r="T23" s="81"/>
      <c r="U23" s="96"/>
      <c r="V23" s="81"/>
      <c r="W23" s="96"/>
      <c r="X23" s="81"/>
      <c r="Y23" s="96"/>
      <c r="Z23" s="81"/>
      <c r="AA23" s="97"/>
      <c r="AB23" s="83"/>
      <c r="AC23" s="105"/>
      <c r="AD23" s="44"/>
      <c r="AE23" s="103"/>
    </row>
    <row r="24" spans="1:31" ht="12.75" thickBot="1" x14ac:dyDescent="0.25">
      <c r="A24" s="41" t="s">
        <v>124</v>
      </c>
      <c r="B24" s="41"/>
      <c r="C24" s="101">
        <f>SUM(C19:C23)</f>
        <v>7500</v>
      </c>
      <c r="E24" s="102">
        <f>SUM(E19:E23)</f>
        <v>8</v>
      </c>
      <c r="G24" s="101">
        <f>SUM(G19:G23)</f>
        <v>68197</v>
      </c>
      <c r="I24" s="102">
        <f>SUM(I19:I23)</f>
        <v>69</v>
      </c>
      <c r="J24" s="80"/>
      <c r="K24" s="101">
        <f>SUM(K19:K23)</f>
        <v>1</v>
      </c>
      <c r="L24" s="80"/>
      <c r="M24" s="102">
        <f>SUM(M19:M23)</f>
        <v>1</v>
      </c>
      <c r="N24" s="99" t="s">
        <v>101</v>
      </c>
      <c r="O24" s="101">
        <f>SUM(O19:O23)</f>
        <v>0</v>
      </c>
      <c r="P24" s="99"/>
      <c r="Q24" s="102">
        <f>SUM(Q19:Q23)</f>
        <v>0</v>
      </c>
      <c r="R24" s="82"/>
      <c r="S24" s="101">
        <f>SUM(S19:S23)</f>
        <v>59409280</v>
      </c>
      <c r="T24" s="82"/>
      <c r="U24" s="102">
        <f>SUM(U19:U23)</f>
        <v>59409</v>
      </c>
      <c r="V24" s="82"/>
      <c r="W24" s="102">
        <f>SUM(W19:W23)</f>
        <v>4223229</v>
      </c>
      <c r="X24" s="82"/>
      <c r="Y24" s="102">
        <f>SUM(Y19:Y23)</f>
        <v>-7563086</v>
      </c>
      <c r="Z24" s="82"/>
      <c r="AA24" s="102">
        <f>SUM(AA19:AA23)</f>
        <v>-3280370</v>
      </c>
      <c r="AB24" s="83"/>
      <c r="AC24" s="105"/>
      <c r="AD24" s="53"/>
    </row>
    <row r="25" spans="1:31" ht="12.75" thickTop="1" x14ac:dyDescent="0.2">
      <c r="C25" s="80"/>
      <c r="E25" s="80"/>
      <c r="G25" s="80"/>
      <c r="I25" s="80"/>
      <c r="J25" s="80"/>
      <c r="K25" s="80"/>
      <c r="L25" s="80"/>
      <c r="Q25" s="81"/>
      <c r="R25" s="81"/>
      <c r="S25" s="95"/>
      <c r="T25" s="81"/>
      <c r="U25" s="96"/>
      <c r="V25" s="81"/>
      <c r="W25" s="96"/>
      <c r="X25" s="81"/>
      <c r="Y25" s="96"/>
      <c r="Z25" s="81"/>
      <c r="AA25" s="97"/>
      <c r="AB25" s="83"/>
    </row>
    <row r="26" spans="1:31" x14ac:dyDescent="0.2">
      <c r="W26" s="103"/>
    </row>
    <row r="27" spans="1:31" x14ac:dyDescent="0.2">
      <c r="A27" s="135" t="s">
        <v>102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</row>
  </sheetData>
  <mergeCells count="7">
    <mergeCell ref="A27:AA27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0114-A882-48F5-99E3-898BEA29B2B5}">
  <dimension ref="A1:AD27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46" sqref="O46"/>
    </sheetView>
  </sheetViews>
  <sheetFormatPr defaultRowHeight="12" x14ac:dyDescent="0.2"/>
  <cols>
    <col min="1" max="1" width="47" style="36" bestFit="1" customWidth="1"/>
    <col min="2" max="2" width="0" style="36" hidden="1" customWidth="1"/>
    <col min="3" max="3" width="9.28515625" style="41" bestFit="1" customWidth="1"/>
    <col min="4" max="4" width="3.28515625" style="41" hidden="1" customWidth="1"/>
    <col min="5" max="5" width="9.28515625" style="41" bestFit="1" customWidth="1"/>
    <col min="6" max="6" width="3.140625" style="41" hidden="1" customWidth="1"/>
    <col min="7" max="7" width="10" style="41" bestFit="1" customWidth="1"/>
    <col min="8" max="8" width="3" style="41" hidden="1" customWidth="1"/>
    <col min="9" max="9" width="9.140625" style="41"/>
    <col min="10" max="10" width="2.5703125" style="41" hidden="1" customWidth="1"/>
    <col min="11" max="11" width="9.140625" style="41"/>
    <col min="12" max="12" width="2" style="41" hidden="1" customWidth="1"/>
    <col min="13" max="13" width="9.140625" style="36"/>
    <col min="14" max="14" width="3.42578125" style="36" hidden="1" customWidth="1"/>
    <col min="15" max="15" width="9.140625" style="36"/>
    <col min="16" max="16" width="2.140625" style="36" hidden="1" customWidth="1"/>
    <col min="17" max="17" width="9.140625" style="36"/>
    <col min="18" max="18" width="1.85546875" style="36" customWidth="1"/>
    <col min="19" max="19" width="12.140625" style="51" bestFit="1" customWidth="1"/>
    <col min="20" max="20" width="2.5703125" style="36" hidden="1" customWidth="1"/>
    <col min="21" max="21" width="11" style="36" bestFit="1" customWidth="1"/>
    <col min="22" max="22" width="3.42578125" style="36" hidden="1" customWidth="1"/>
    <col min="23" max="23" width="13.7109375" style="36" bestFit="1" customWidth="1"/>
    <col min="24" max="24" width="3.140625" style="36" hidden="1" customWidth="1"/>
    <col min="25" max="25" width="12.5703125" style="36" customWidth="1"/>
    <col min="26" max="26" width="3.140625" style="36" hidden="1" customWidth="1"/>
    <col min="27" max="27" width="14.140625" style="41" bestFit="1" customWidth="1"/>
    <col min="28" max="28" width="0" style="36" hidden="1" customWidth="1"/>
    <col min="29" max="29" width="13.5703125" style="36" bestFit="1" customWidth="1"/>
    <col min="30" max="30" width="11.5703125" style="36" bestFit="1" customWidth="1"/>
    <col min="31" max="16384" width="9.140625" style="36"/>
  </cols>
  <sheetData>
    <row r="1" spans="1:29" x14ac:dyDescent="0.2">
      <c r="A1" s="79" t="s">
        <v>83</v>
      </c>
      <c r="J1" s="80"/>
      <c r="K1" s="80"/>
      <c r="L1" s="80"/>
      <c r="Q1" s="81"/>
      <c r="R1" s="81"/>
      <c r="S1" s="81"/>
      <c r="T1" s="81"/>
      <c r="U1" s="81"/>
      <c r="V1" s="81"/>
      <c r="W1" s="81"/>
      <c r="X1" s="81"/>
      <c r="Y1" s="81"/>
      <c r="Z1" s="81"/>
      <c r="AA1" s="82"/>
      <c r="AB1" s="83"/>
    </row>
    <row r="2" spans="1:29" ht="15" customHeight="1" x14ac:dyDescent="0.2">
      <c r="A2" s="84" t="s">
        <v>84</v>
      </c>
      <c r="B2" s="84"/>
      <c r="C2" s="85"/>
      <c r="D2" s="85"/>
      <c r="E2" s="85"/>
      <c r="J2" s="80"/>
      <c r="K2" s="80"/>
      <c r="L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2"/>
      <c r="AB2" s="83"/>
    </row>
    <row r="3" spans="1:29" x14ac:dyDescent="0.2">
      <c r="A3" s="84" t="s">
        <v>85</v>
      </c>
      <c r="J3" s="80"/>
      <c r="K3" s="80"/>
      <c r="L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  <c r="AB3" s="83"/>
    </row>
    <row r="4" spans="1:29" x14ac:dyDescent="0.2">
      <c r="J4" s="80"/>
      <c r="K4" s="80"/>
      <c r="L4" s="80"/>
      <c r="Q4" s="81"/>
      <c r="R4" s="81"/>
      <c r="S4" s="81"/>
      <c r="T4" s="81"/>
      <c r="U4" s="81"/>
      <c r="V4" s="81"/>
      <c r="W4" s="81"/>
      <c r="X4" s="81"/>
      <c r="Y4" s="86"/>
      <c r="Z4" s="81"/>
      <c r="AA4" s="82"/>
      <c r="AB4" s="83"/>
    </row>
    <row r="5" spans="1:29" x14ac:dyDescent="0.2">
      <c r="J5" s="80"/>
      <c r="K5" s="80"/>
      <c r="L5" s="80"/>
      <c r="Q5" s="81"/>
      <c r="R5" s="81"/>
      <c r="S5" s="81"/>
      <c r="T5" s="81"/>
      <c r="U5" s="81"/>
      <c r="V5" s="81"/>
      <c r="W5" s="81"/>
      <c r="X5" s="81"/>
      <c r="Y5" s="86"/>
      <c r="Z5" s="81"/>
      <c r="AA5" s="82"/>
      <c r="AB5" s="83"/>
    </row>
    <row r="6" spans="1:29" ht="15.75" customHeight="1" thickBot="1" x14ac:dyDescent="0.25">
      <c r="C6" s="136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81"/>
      <c r="S6" s="137" t="s">
        <v>12</v>
      </c>
      <c r="T6" s="137"/>
      <c r="U6" s="137"/>
      <c r="V6" s="81"/>
      <c r="W6" s="87" t="s">
        <v>87</v>
      </c>
      <c r="X6" s="81"/>
      <c r="Y6" s="86"/>
      <c r="Z6" s="81"/>
      <c r="AA6" s="82"/>
      <c r="AB6" s="83"/>
    </row>
    <row r="7" spans="1:29" ht="15.75" customHeight="1" thickTop="1" thickBot="1" x14ac:dyDescent="0.25">
      <c r="C7" s="138" t="s">
        <v>88</v>
      </c>
      <c r="D7" s="138"/>
      <c r="E7" s="138"/>
      <c r="G7" s="138" t="s">
        <v>89</v>
      </c>
      <c r="H7" s="138"/>
      <c r="I7" s="138"/>
      <c r="J7" s="80"/>
      <c r="K7" s="139" t="s">
        <v>90</v>
      </c>
      <c r="L7" s="139"/>
      <c r="M7" s="139"/>
      <c r="N7" s="88"/>
      <c r="O7" s="139" t="s">
        <v>91</v>
      </c>
      <c r="P7" s="139"/>
      <c r="Q7" s="139"/>
      <c r="R7" s="81"/>
      <c r="S7" s="89"/>
      <c r="T7" s="89"/>
      <c r="U7" s="89"/>
      <c r="V7" s="81"/>
      <c r="W7" s="87" t="s">
        <v>92</v>
      </c>
      <c r="X7" s="81"/>
      <c r="Y7" s="87" t="s">
        <v>93</v>
      </c>
      <c r="Z7" s="81"/>
      <c r="AA7" s="82"/>
      <c r="AB7" s="83"/>
    </row>
    <row r="8" spans="1:29" ht="12.75" thickBot="1" x14ac:dyDescent="0.25">
      <c r="C8" s="90" t="s">
        <v>94</v>
      </c>
      <c r="E8" s="90" t="s">
        <v>95</v>
      </c>
      <c r="G8" s="90" t="s">
        <v>94</v>
      </c>
      <c r="I8" s="90" t="s">
        <v>95</v>
      </c>
      <c r="J8" s="80"/>
      <c r="K8" s="118" t="s">
        <v>96</v>
      </c>
      <c r="L8" s="80"/>
      <c r="M8" s="91" t="s">
        <v>97</v>
      </c>
      <c r="N8" s="117"/>
      <c r="O8" s="118" t="s">
        <v>96</v>
      </c>
      <c r="P8" s="80"/>
      <c r="Q8" s="91" t="s">
        <v>97</v>
      </c>
      <c r="R8" s="81"/>
      <c r="S8" s="118" t="s">
        <v>96</v>
      </c>
      <c r="T8" s="81"/>
      <c r="U8" s="92" t="s">
        <v>95</v>
      </c>
      <c r="V8" s="81"/>
      <c r="W8" s="119" t="s">
        <v>98</v>
      </c>
      <c r="X8" s="81"/>
      <c r="Y8" s="119" t="s">
        <v>99</v>
      </c>
      <c r="Z8" s="81"/>
      <c r="AA8" s="93" t="s">
        <v>100</v>
      </c>
      <c r="AB8" s="83"/>
    </row>
    <row r="9" spans="1:29" ht="12.75" hidden="1" thickTop="1" x14ac:dyDescent="0.2">
      <c r="C9" s="110"/>
      <c r="E9" s="110"/>
      <c r="G9" s="110"/>
      <c r="I9" s="110"/>
      <c r="J9" s="80"/>
      <c r="K9" s="106"/>
      <c r="L9" s="80"/>
      <c r="M9" s="117"/>
      <c r="N9" s="117"/>
      <c r="O9" s="117"/>
      <c r="P9" s="117"/>
      <c r="Q9" s="81"/>
      <c r="R9" s="81"/>
      <c r="S9" s="111"/>
      <c r="T9" s="81"/>
      <c r="U9" s="87"/>
      <c r="V9" s="81"/>
      <c r="W9" s="87"/>
      <c r="X9" s="81"/>
      <c r="Y9" s="87"/>
      <c r="Z9" s="81"/>
      <c r="AA9" s="112"/>
      <c r="AB9" s="83"/>
    </row>
    <row r="10" spans="1:29" ht="12.75" thickTop="1" x14ac:dyDescent="0.2">
      <c r="A10" s="41" t="s">
        <v>117</v>
      </c>
      <c r="C10" s="110">
        <v>7500</v>
      </c>
      <c r="E10" s="113">
        <v>8</v>
      </c>
      <c r="G10" s="110">
        <v>68197</v>
      </c>
      <c r="I10" s="113">
        <v>69</v>
      </c>
      <c r="J10" s="80"/>
      <c r="K10" s="110">
        <v>1</v>
      </c>
      <c r="L10" s="80"/>
      <c r="M10" s="113">
        <v>1</v>
      </c>
      <c r="N10" s="117"/>
      <c r="O10" s="110">
        <v>0</v>
      </c>
      <c r="P10" s="117"/>
      <c r="Q10" s="113">
        <v>0</v>
      </c>
      <c r="R10" s="81"/>
      <c r="S10" s="110">
        <v>53988755</v>
      </c>
      <c r="T10" s="81"/>
      <c r="U10" s="113">
        <v>53988</v>
      </c>
      <c r="V10" s="114"/>
      <c r="W10" s="113">
        <v>4210995</v>
      </c>
      <c r="X10" s="114"/>
      <c r="Y10" s="113">
        <v>-7011482</v>
      </c>
      <c r="Z10" s="81"/>
      <c r="AA10" s="113">
        <f>E10+I10+M10+Q10+U10+W10+Y10</f>
        <v>-2746421</v>
      </c>
      <c r="AB10" s="83"/>
    </row>
    <row r="11" spans="1:29" x14ac:dyDescent="0.2">
      <c r="C11" s="110"/>
      <c r="E11" s="110"/>
      <c r="G11" s="110"/>
      <c r="I11" s="110"/>
      <c r="J11" s="80"/>
      <c r="K11" s="106"/>
      <c r="L11" s="80"/>
      <c r="M11" s="117"/>
      <c r="N11" s="117"/>
      <c r="O11" s="117"/>
      <c r="P11" s="117"/>
      <c r="Q11" s="81"/>
      <c r="R11" s="81"/>
      <c r="S11" s="111"/>
      <c r="T11" s="81"/>
      <c r="U11" s="87"/>
      <c r="V11" s="81"/>
      <c r="W11" s="87"/>
      <c r="X11" s="81"/>
      <c r="Y11" s="87"/>
      <c r="Z11" s="81"/>
      <c r="AA11" s="112"/>
      <c r="AB11" s="83"/>
    </row>
    <row r="12" spans="1:29" hidden="1" x14ac:dyDescent="0.2">
      <c r="C12" s="80"/>
      <c r="E12" s="80"/>
      <c r="G12" s="80"/>
      <c r="I12" s="80"/>
      <c r="J12" s="80"/>
      <c r="K12" s="80"/>
      <c r="L12" s="80"/>
      <c r="Q12" s="81"/>
      <c r="R12" s="81"/>
      <c r="S12" s="95"/>
      <c r="T12" s="81"/>
      <c r="U12" s="96"/>
      <c r="V12" s="81"/>
      <c r="W12" s="96"/>
      <c r="X12" s="81"/>
      <c r="Y12" s="96"/>
      <c r="Z12" s="81"/>
      <c r="AA12" s="112">
        <f t="shared" ref="AA12:AA13" si="0">Y12+W12+U12+Q12+M12+I12+E12</f>
        <v>0</v>
      </c>
      <c r="AB12" s="83"/>
    </row>
    <row r="13" spans="1:29" ht="12.75" thickBot="1" x14ac:dyDescent="0.25">
      <c r="A13" s="84" t="s">
        <v>110</v>
      </c>
      <c r="B13" s="94"/>
      <c r="C13" s="98">
        <v>0</v>
      </c>
      <c r="D13" s="99"/>
      <c r="E13" s="98">
        <v>0</v>
      </c>
      <c r="F13" s="99"/>
      <c r="G13" s="98">
        <v>0</v>
      </c>
      <c r="H13" s="99"/>
      <c r="I13" s="98">
        <v>0</v>
      </c>
      <c r="J13" s="80"/>
      <c r="K13" s="98">
        <v>0</v>
      </c>
      <c r="L13" s="80"/>
      <c r="M13" s="98">
        <v>0</v>
      </c>
      <c r="N13" s="94"/>
      <c r="O13" s="98">
        <v>0</v>
      </c>
      <c r="P13" s="94"/>
      <c r="Q13" s="98">
        <v>0</v>
      </c>
      <c r="R13" s="100"/>
      <c r="S13" s="98">
        <v>0</v>
      </c>
      <c r="T13" s="100"/>
      <c r="U13" s="98">
        <v>0</v>
      </c>
      <c r="V13" s="100"/>
      <c r="W13" s="98">
        <v>0</v>
      </c>
      <c r="X13" s="100"/>
      <c r="Y13" s="98">
        <v>-84067</v>
      </c>
      <c r="Z13" s="100"/>
      <c r="AA13" s="98">
        <f t="shared" si="0"/>
        <v>-84067</v>
      </c>
      <c r="AB13" s="83"/>
    </row>
    <row r="14" spans="1:29" ht="12.75" thickTop="1" x14ac:dyDescent="0.2">
      <c r="C14" s="80"/>
      <c r="E14" s="80"/>
      <c r="G14" s="80"/>
      <c r="I14" s="80"/>
      <c r="J14" s="80"/>
      <c r="K14" s="80"/>
      <c r="L14" s="80"/>
      <c r="Q14" s="81"/>
      <c r="R14" s="81"/>
      <c r="S14" s="95"/>
      <c r="T14" s="81"/>
      <c r="U14" s="96"/>
      <c r="V14" s="81"/>
      <c r="W14" s="96"/>
      <c r="X14" s="81"/>
      <c r="Y14" s="96"/>
      <c r="Z14" s="81"/>
      <c r="AA14" s="97"/>
      <c r="AB14" s="83"/>
    </row>
    <row r="15" spans="1:29" s="41" customFormat="1" x14ac:dyDescent="0.2">
      <c r="A15" s="41" t="s">
        <v>118</v>
      </c>
      <c r="C15" s="80">
        <f>SUM(C10:C14)</f>
        <v>7500</v>
      </c>
      <c r="E15" s="80">
        <f>SUM(E10:E14)</f>
        <v>8</v>
      </c>
      <c r="G15" s="80">
        <f>SUM(G10:G14)</f>
        <v>68197</v>
      </c>
      <c r="I15" s="80">
        <f>SUM(I10:I14)</f>
        <v>69</v>
      </c>
      <c r="J15" s="80"/>
      <c r="K15" s="80">
        <f>SUM(K10:K14)</f>
        <v>1</v>
      </c>
      <c r="L15" s="80"/>
      <c r="M15" s="80">
        <f>SUM(M10:M14)</f>
        <v>1</v>
      </c>
      <c r="N15" s="99" t="s">
        <v>101</v>
      </c>
      <c r="O15" s="80">
        <f>SUM(O10:O14)</f>
        <v>0</v>
      </c>
      <c r="P15" s="99"/>
      <c r="Q15" s="80">
        <f>SUM(Q10:Q14)</f>
        <v>0</v>
      </c>
      <c r="R15" s="82"/>
      <c r="S15" s="80">
        <f>SUM(S10:S14)</f>
        <v>53988755</v>
      </c>
      <c r="T15" s="82"/>
      <c r="U15" s="80">
        <f>SUM(U10:U14)</f>
        <v>53988</v>
      </c>
      <c r="V15" s="82"/>
      <c r="W15" s="80">
        <f>SUM(W10:W14)</f>
        <v>4210995</v>
      </c>
      <c r="X15" s="82"/>
      <c r="Y15" s="80">
        <f>SUM(Y10:Y14)</f>
        <v>-7095549</v>
      </c>
      <c r="Z15" s="82"/>
      <c r="AA15" s="80">
        <f>SUM(AA10:AA14)</f>
        <v>-2830488</v>
      </c>
      <c r="AB15" s="80"/>
    </row>
    <row r="16" spans="1:29" x14ac:dyDescent="0.2">
      <c r="C16" s="80"/>
      <c r="E16" s="115"/>
      <c r="G16" s="80"/>
      <c r="I16" s="115"/>
      <c r="J16" s="80"/>
      <c r="K16" s="80"/>
      <c r="L16" s="80"/>
      <c r="M16" s="115"/>
      <c r="N16" s="94"/>
      <c r="O16" s="80"/>
      <c r="P16" s="94"/>
      <c r="Q16" s="115"/>
      <c r="R16" s="81"/>
      <c r="S16" s="80"/>
      <c r="T16" s="81"/>
      <c r="U16" s="115"/>
      <c r="V16" s="81"/>
      <c r="W16" s="115"/>
      <c r="X16" s="81"/>
      <c r="Y16" s="115"/>
      <c r="Z16" s="81"/>
      <c r="AA16" s="115"/>
      <c r="AB16" s="83"/>
      <c r="AC16" s="105"/>
    </row>
    <row r="17" spans="1:30" ht="12.75" thickBot="1" x14ac:dyDescent="0.25">
      <c r="A17" s="84" t="s">
        <v>110</v>
      </c>
      <c r="B17" s="94"/>
      <c r="C17" s="98">
        <v>0</v>
      </c>
      <c r="D17" s="99"/>
      <c r="E17" s="98">
        <v>0</v>
      </c>
      <c r="F17" s="99"/>
      <c r="G17" s="98">
        <v>0</v>
      </c>
      <c r="H17" s="99"/>
      <c r="I17" s="98">
        <v>0</v>
      </c>
      <c r="J17" s="80"/>
      <c r="K17" s="98">
        <v>0</v>
      </c>
      <c r="L17" s="80"/>
      <c r="M17" s="98">
        <v>0</v>
      </c>
      <c r="N17" s="94"/>
      <c r="O17" s="98">
        <v>0</v>
      </c>
      <c r="P17" s="94"/>
      <c r="Q17" s="98">
        <v>0</v>
      </c>
      <c r="R17" s="100"/>
      <c r="S17" s="98">
        <v>0</v>
      </c>
      <c r="T17" s="100"/>
      <c r="U17" s="98">
        <v>0</v>
      </c>
      <c r="V17" s="100"/>
      <c r="W17" s="98">
        <v>0</v>
      </c>
      <c r="X17" s="100"/>
      <c r="Y17" s="98">
        <v>-554012</v>
      </c>
      <c r="Z17" s="100"/>
      <c r="AA17" s="98">
        <f t="shared" ref="AA17" si="1">Y17+W17+U17+Q17+M17+I17+E17</f>
        <v>-554012</v>
      </c>
      <c r="AB17" s="83"/>
      <c r="AC17" s="105"/>
    </row>
    <row r="18" spans="1:30" ht="12.75" thickTop="1" x14ac:dyDescent="0.2">
      <c r="C18" s="80"/>
      <c r="E18" s="80"/>
      <c r="G18" s="80"/>
      <c r="I18" s="80"/>
      <c r="J18" s="80"/>
      <c r="K18" s="80"/>
      <c r="L18" s="80"/>
      <c r="Q18" s="81"/>
      <c r="R18" s="81"/>
      <c r="S18" s="95"/>
      <c r="T18" s="81"/>
      <c r="U18" s="96"/>
      <c r="V18" s="81"/>
      <c r="W18" s="96"/>
      <c r="X18" s="81"/>
      <c r="Y18" s="96"/>
      <c r="Z18" s="81"/>
      <c r="AA18" s="97"/>
      <c r="AB18" s="83"/>
      <c r="AC18" s="105"/>
    </row>
    <row r="19" spans="1:30" ht="12.75" thickBot="1" x14ac:dyDescent="0.25">
      <c r="A19" s="41" t="s">
        <v>123</v>
      </c>
      <c r="B19" s="41"/>
      <c r="C19" s="101">
        <f>SUM(C15:C18)</f>
        <v>7500</v>
      </c>
      <c r="E19" s="102">
        <f>SUM(E15:E18)</f>
        <v>8</v>
      </c>
      <c r="G19" s="101">
        <f>SUM(G15:G18)</f>
        <v>68197</v>
      </c>
      <c r="I19" s="102">
        <f>SUM(I15:I18)</f>
        <v>69</v>
      </c>
      <c r="J19" s="80"/>
      <c r="K19" s="101">
        <f>SUM(K15:K18)</f>
        <v>1</v>
      </c>
      <c r="L19" s="80"/>
      <c r="M19" s="102">
        <f>SUM(M15:M18)</f>
        <v>1</v>
      </c>
      <c r="N19" s="99" t="s">
        <v>101</v>
      </c>
      <c r="O19" s="101">
        <f>SUM(O15:O18)</f>
        <v>0</v>
      </c>
      <c r="P19" s="99"/>
      <c r="Q19" s="102">
        <f>SUM(Q15:Q18)</f>
        <v>0</v>
      </c>
      <c r="R19" s="82"/>
      <c r="S19" s="101">
        <f>SUM(S15:S18)</f>
        <v>53988755</v>
      </c>
      <c r="T19" s="82"/>
      <c r="U19" s="102">
        <f>SUM(U15:U18)</f>
        <v>53988</v>
      </c>
      <c r="V19" s="82"/>
      <c r="W19" s="102">
        <f>SUM(W15:W18)</f>
        <v>4210995</v>
      </c>
      <c r="X19" s="82"/>
      <c r="Y19" s="102">
        <f>SUM(Y15:Y18)</f>
        <v>-7649561</v>
      </c>
      <c r="Z19" s="82"/>
      <c r="AA19" s="102">
        <f>SUM(AA15:AA18)</f>
        <v>-3384500</v>
      </c>
      <c r="AB19" s="83"/>
      <c r="AC19" s="105"/>
    </row>
    <row r="20" spans="1:30" ht="12.75" thickTop="1" x14ac:dyDescent="0.2">
      <c r="C20" s="80"/>
      <c r="E20" s="115"/>
      <c r="G20" s="80"/>
      <c r="I20" s="115"/>
      <c r="J20" s="80"/>
      <c r="K20" s="80"/>
      <c r="L20" s="80"/>
      <c r="M20" s="115"/>
      <c r="N20" s="94"/>
      <c r="O20" s="80"/>
      <c r="P20" s="94"/>
      <c r="Q20" s="115"/>
      <c r="R20" s="81"/>
      <c r="S20" s="80"/>
      <c r="T20" s="81"/>
      <c r="U20" s="115"/>
      <c r="V20" s="81"/>
      <c r="W20" s="115"/>
      <c r="X20" s="81"/>
      <c r="Y20" s="115"/>
      <c r="Z20" s="81"/>
      <c r="AA20" s="115"/>
      <c r="AB20" s="83"/>
      <c r="AC20" s="105"/>
    </row>
    <row r="21" spans="1:30" x14ac:dyDescent="0.2">
      <c r="A21" s="36" t="s">
        <v>111</v>
      </c>
      <c r="C21" s="116">
        <v>0</v>
      </c>
      <c r="D21" s="123"/>
      <c r="E21" s="116">
        <v>0</v>
      </c>
      <c r="F21" s="123"/>
      <c r="G21" s="116">
        <v>0</v>
      </c>
      <c r="H21" s="123"/>
      <c r="I21" s="116">
        <v>0</v>
      </c>
      <c r="J21" s="116"/>
      <c r="K21" s="116">
        <v>0</v>
      </c>
      <c r="L21" s="116"/>
      <c r="M21" s="116">
        <v>0</v>
      </c>
      <c r="N21" s="124"/>
      <c r="O21" s="116">
        <v>0</v>
      </c>
      <c r="P21" s="124"/>
      <c r="Q21" s="116">
        <v>0</v>
      </c>
      <c r="R21" s="125"/>
      <c r="S21" s="116">
        <v>59409280</v>
      </c>
      <c r="T21" s="125"/>
      <c r="U21" s="116">
        <v>63.19</v>
      </c>
      <c r="V21" s="125"/>
      <c r="W21" s="116">
        <v>17591.810000000001</v>
      </c>
      <c r="X21" s="125"/>
      <c r="Y21" s="116">
        <v>0</v>
      </c>
      <c r="Z21" s="125"/>
      <c r="AA21" s="116">
        <f t="shared" ref="AA21" si="2">Y21+W21+U21+Q21+M21+I21+E21</f>
        <v>17655</v>
      </c>
      <c r="AB21" s="83"/>
      <c r="AC21" s="105"/>
      <c r="AD21" s="44"/>
    </row>
    <row r="22" spans="1:30" ht="12.75" thickBot="1" x14ac:dyDescent="0.25">
      <c r="A22" s="84" t="s">
        <v>110</v>
      </c>
      <c r="B22" s="94"/>
      <c r="C22" s="98">
        <v>0</v>
      </c>
      <c r="D22" s="99"/>
      <c r="E22" s="98">
        <v>0</v>
      </c>
      <c r="F22" s="99"/>
      <c r="G22" s="98">
        <v>0</v>
      </c>
      <c r="H22" s="99"/>
      <c r="I22" s="98">
        <v>0</v>
      </c>
      <c r="J22" s="80"/>
      <c r="K22" s="98">
        <v>0</v>
      </c>
      <c r="L22" s="80"/>
      <c r="M22" s="98">
        <v>0</v>
      </c>
      <c r="N22" s="94"/>
      <c r="O22" s="98">
        <v>0</v>
      </c>
      <c r="P22" s="94"/>
      <c r="Q22" s="98">
        <v>0</v>
      </c>
      <c r="R22" s="100"/>
      <c r="S22" s="98">
        <v>0</v>
      </c>
      <c r="T22" s="100"/>
      <c r="U22" s="98">
        <v>0</v>
      </c>
      <c r="V22" s="100"/>
      <c r="W22" s="98">
        <v>0</v>
      </c>
      <c r="X22" s="100"/>
      <c r="Y22" s="98">
        <v>86475</v>
      </c>
      <c r="Z22" s="100"/>
      <c r="AA22" s="98">
        <f t="shared" ref="AA22" si="3">Y22+W22+U22+Q22+M22+I22+E22</f>
        <v>86475</v>
      </c>
      <c r="AB22" s="83"/>
      <c r="AC22" s="105"/>
    </row>
    <row r="23" spans="1:30" ht="12.75" thickTop="1" x14ac:dyDescent="0.2">
      <c r="C23" s="80"/>
      <c r="E23" s="80"/>
      <c r="G23" s="80"/>
      <c r="I23" s="80"/>
      <c r="J23" s="80"/>
      <c r="K23" s="80"/>
      <c r="L23" s="80"/>
      <c r="Q23" s="81"/>
      <c r="R23" s="81"/>
      <c r="S23" s="95"/>
      <c r="T23" s="81"/>
      <c r="U23" s="96"/>
      <c r="V23" s="81"/>
      <c r="W23" s="96"/>
      <c r="X23" s="81"/>
      <c r="Y23" s="96"/>
      <c r="Z23" s="81"/>
      <c r="AA23" s="97"/>
      <c r="AB23" s="83"/>
      <c r="AC23" s="105"/>
    </row>
    <row r="24" spans="1:30" ht="12.75" thickBot="1" x14ac:dyDescent="0.25">
      <c r="A24" s="41" t="s">
        <v>124</v>
      </c>
      <c r="B24" s="41"/>
      <c r="C24" s="101">
        <f>SUM(C19:C23)</f>
        <v>7500</v>
      </c>
      <c r="E24" s="102">
        <f>SUM(E19:E23)</f>
        <v>8</v>
      </c>
      <c r="G24" s="101">
        <f>SUM(G19:G23)</f>
        <v>68197</v>
      </c>
      <c r="I24" s="102">
        <f>SUM(I19:I23)</f>
        <v>69</v>
      </c>
      <c r="J24" s="80"/>
      <c r="K24" s="101">
        <f>SUM(K19:K23)</f>
        <v>1</v>
      </c>
      <c r="L24" s="80"/>
      <c r="M24" s="102">
        <f>SUM(M19:M23)</f>
        <v>1</v>
      </c>
      <c r="N24" s="99" t="s">
        <v>101</v>
      </c>
      <c r="O24" s="101">
        <f>SUM(O19:O23)</f>
        <v>0</v>
      </c>
      <c r="P24" s="99"/>
      <c r="Q24" s="102">
        <f>SUM(Q19:Q23)</f>
        <v>0</v>
      </c>
      <c r="R24" s="82"/>
      <c r="S24" s="101">
        <f>SUM(S19:S23)</f>
        <v>113398035</v>
      </c>
      <c r="T24" s="82"/>
      <c r="U24" s="102">
        <f>SUM(U19:U23)</f>
        <v>54051.19</v>
      </c>
      <c r="V24" s="82"/>
      <c r="W24" s="102">
        <f>SUM(W19:W23)</f>
        <v>4228586.8099999996</v>
      </c>
      <c r="X24" s="82"/>
      <c r="Y24" s="102">
        <f>SUM(Y19:Y23)</f>
        <v>-7563086</v>
      </c>
      <c r="Z24" s="82"/>
      <c r="AA24" s="102">
        <f>SUM(AA19:AA23)</f>
        <v>-3280370</v>
      </c>
      <c r="AB24" s="83"/>
      <c r="AC24" s="105"/>
      <c r="AD24" s="53"/>
    </row>
    <row r="25" spans="1:30" ht="12.75" thickTop="1" x14ac:dyDescent="0.2">
      <c r="C25" s="80"/>
      <c r="E25" s="80"/>
      <c r="G25" s="80"/>
      <c r="I25" s="80"/>
      <c r="J25" s="80"/>
      <c r="K25" s="80"/>
      <c r="L25" s="80"/>
      <c r="Q25" s="81"/>
      <c r="R25" s="81"/>
      <c r="S25" s="95"/>
      <c r="T25" s="81"/>
      <c r="U25" s="96"/>
      <c r="V25" s="81"/>
      <c r="W25" s="96"/>
      <c r="X25" s="81"/>
      <c r="Y25" s="96"/>
      <c r="Z25" s="81"/>
      <c r="AA25" s="97"/>
      <c r="AB25" s="83"/>
    </row>
    <row r="26" spans="1:30" x14ac:dyDescent="0.2">
      <c r="W26" s="103"/>
    </row>
    <row r="27" spans="1:30" x14ac:dyDescent="0.2">
      <c r="A27" s="135" t="s">
        <v>102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</row>
  </sheetData>
  <mergeCells count="7">
    <mergeCell ref="A27:AA27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Cash Flows</vt:lpstr>
      <vt:lpstr>Shareholder Equity 2020 (2)</vt:lpstr>
      <vt:lpstr>Shareholder Equity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Pandey Divya</cp:lastModifiedBy>
  <cp:lastPrinted>2018-03-09T21:37:38Z</cp:lastPrinted>
  <dcterms:created xsi:type="dcterms:W3CDTF">2017-08-01T21:01:57Z</dcterms:created>
  <dcterms:modified xsi:type="dcterms:W3CDTF">2021-04-01T17:28:30Z</dcterms:modified>
</cp:coreProperties>
</file>